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46" documentId="8_{D4A2EA10-42B7-45BD-9D03-F708E4B59CFF}" xr6:coauthVersionLast="47" xr6:coauthVersionMax="47" xr10:uidLastSave="{19FBC97A-E67E-4422-8CD2-891445E00506}"/>
  <bookViews>
    <workbookView xWindow="-120" yWindow="-120" windowWidth="29040" windowHeight="15720" tabRatio="881" xr2:uid="{00000000-000D-0000-FFFF-FFFF00000000}"/>
  </bookViews>
  <sheets>
    <sheet name="Plantilla Ejecución (2025-07)" sheetId="31" r:id="rId1"/>
  </sheets>
  <definedNames>
    <definedName name="_xlnm.Print_Area" localSheetId="0">'Plantilla Ejecución (2025-07)'!$A$1:$L$120</definedName>
    <definedName name="_xlnm.Print_Titles" localSheetId="0">'Plantilla Ejecución (2025-07)'!$11:$11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31" l="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51" i="31"/>
  <c r="L52" i="31"/>
  <c r="L53" i="31"/>
  <c r="L54" i="31"/>
  <c r="L55" i="31"/>
  <c r="L56" i="31"/>
  <c r="L57" i="31"/>
  <c r="L58" i="31"/>
  <c r="L59" i="31"/>
  <c r="L60" i="31"/>
  <c r="L61" i="31"/>
  <c r="L62" i="31"/>
  <c r="L63" i="31"/>
  <c r="L64" i="31"/>
  <c r="L65" i="31"/>
  <c r="L66" i="31"/>
  <c r="L67" i="31"/>
  <c r="L68" i="31"/>
  <c r="L69" i="31"/>
  <c r="L70" i="31"/>
  <c r="L71" i="31"/>
  <c r="L72" i="31"/>
  <c r="L73" i="31"/>
  <c r="L74" i="31"/>
  <c r="L75" i="31"/>
  <c r="L76" i="31"/>
  <c r="L77" i="31"/>
  <c r="L78" i="31"/>
  <c r="L79" i="31"/>
  <c r="L80" i="31"/>
  <c r="L81" i="31"/>
  <c r="L82" i="31"/>
  <c r="L83" i="31"/>
  <c r="L84" i="31"/>
  <c r="L85" i="31"/>
  <c r="L86" i="31"/>
  <c r="L87" i="31"/>
  <c r="L88" i="31"/>
  <c r="L89" i="31"/>
  <c r="L90" i="31"/>
  <c r="L12" i="31"/>
  <c r="K86" i="31"/>
  <c r="K83" i="31"/>
  <c r="K80" i="31"/>
  <c r="K79" i="31" s="1"/>
  <c r="K88" i="31" s="1"/>
  <c r="K77" i="31"/>
  <c r="K90" i="31" s="1"/>
  <c r="K73" i="31"/>
  <c r="K70" i="31"/>
  <c r="K65" i="31"/>
  <c r="K47" i="31"/>
  <c r="K39" i="31"/>
  <c r="J86" i="31"/>
  <c r="J83" i="31"/>
  <c r="J80" i="31"/>
  <c r="J79" i="31" s="1"/>
  <c r="J88" i="31" s="1"/>
  <c r="J77" i="31"/>
  <c r="J73" i="31"/>
  <c r="J70" i="31"/>
  <c r="J65" i="31"/>
  <c r="J47" i="31"/>
  <c r="J39" i="31"/>
  <c r="H86" i="31"/>
  <c r="H83" i="31"/>
  <c r="H80" i="31"/>
  <c r="H77" i="31"/>
  <c r="H73" i="31"/>
  <c r="H70" i="31"/>
  <c r="H65" i="31"/>
  <c r="H55" i="31"/>
  <c r="H47" i="31"/>
  <c r="H39" i="31"/>
  <c r="I86" i="31"/>
  <c r="I83" i="31"/>
  <c r="I80" i="31"/>
  <c r="I77" i="31"/>
  <c r="I73" i="31"/>
  <c r="I70" i="31"/>
  <c r="I65" i="31"/>
  <c r="I55" i="31"/>
  <c r="I47" i="31"/>
  <c r="I39" i="31"/>
  <c r="G86" i="31"/>
  <c r="G83" i="31"/>
  <c r="G80" i="31"/>
  <c r="G77" i="31"/>
  <c r="G73" i="31"/>
  <c r="G70" i="31"/>
  <c r="G65" i="31"/>
  <c r="G55" i="31"/>
  <c r="G47" i="31"/>
  <c r="G39" i="31"/>
  <c r="F86" i="31"/>
  <c r="F83" i="31"/>
  <c r="F80" i="31"/>
  <c r="F77" i="31"/>
  <c r="F73" i="31"/>
  <c r="F70" i="31"/>
  <c r="F65" i="31"/>
  <c r="F55" i="31"/>
  <c r="F47" i="31"/>
  <c r="F39" i="31"/>
  <c r="E77" i="31"/>
  <c r="C77" i="31"/>
  <c r="H79" i="31" l="1"/>
  <c r="H88" i="31" s="1"/>
  <c r="I79" i="31"/>
  <c r="I88" i="31" s="1"/>
  <c r="J90" i="31"/>
  <c r="H90" i="31"/>
  <c r="G79" i="31"/>
  <c r="G88" i="31" s="1"/>
  <c r="G90" i="31" s="1"/>
  <c r="I90" i="31"/>
  <c r="F79" i="31"/>
  <c r="D73" i="31"/>
  <c r="E73" i="31"/>
  <c r="D70" i="31"/>
  <c r="E70" i="31"/>
  <c r="D65" i="31"/>
  <c r="E65" i="31"/>
  <c r="D55" i="31"/>
  <c r="E55" i="31"/>
  <c r="D47" i="31"/>
  <c r="E47" i="31"/>
  <c r="D39" i="31"/>
  <c r="E39" i="31"/>
  <c r="D86" i="31"/>
  <c r="C86" i="31"/>
  <c r="D83" i="31"/>
  <c r="C83" i="31"/>
  <c r="D80" i="31"/>
  <c r="C80" i="31"/>
  <c r="C73" i="31"/>
  <c r="C70" i="31"/>
  <c r="C65" i="31"/>
  <c r="C47" i="31"/>
  <c r="C39" i="31"/>
  <c r="D29" i="31"/>
  <c r="D19" i="31"/>
  <c r="D13" i="31"/>
  <c r="F88" i="31" l="1"/>
  <c r="D79" i="31"/>
  <c r="D88" i="31" s="1"/>
  <c r="C79" i="31"/>
  <c r="C88" i="31" s="1"/>
  <c r="C90" i="31" s="1"/>
  <c r="D12" i="31"/>
  <c r="D77" i="31" s="1"/>
  <c r="B71" i="31"/>
  <c r="B72" i="31"/>
  <c r="B74" i="31"/>
  <c r="B75" i="31"/>
  <c r="B76" i="31"/>
  <c r="B61" i="31"/>
  <c r="B62" i="31"/>
  <c r="B63" i="31"/>
  <c r="B64" i="31"/>
  <c r="B66" i="31"/>
  <c r="B67" i="31"/>
  <c r="B68" i="31"/>
  <c r="B69" i="31"/>
  <c r="B49" i="31"/>
  <c r="B50" i="31"/>
  <c r="B51" i="31"/>
  <c r="B52" i="31"/>
  <c r="B53" i="31"/>
  <c r="B54" i="31"/>
  <c r="B57" i="31"/>
  <c r="B58" i="31"/>
  <c r="B59" i="31"/>
  <c r="B60" i="31"/>
  <c r="B40" i="31"/>
  <c r="B41" i="31"/>
  <c r="B42" i="31"/>
  <c r="B43" i="31"/>
  <c r="B44" i="31"/>
  <c r="B45" i="31"/>
  <c r="B46" i="31"/>
  <c r="B48" i="31"/>
  <c r="B33" i="31"/>
  <c r="B34" i="31"/>
  <c r="B35" i="31"/>
  <c r="B36" i="31"/>
  <c r="B37" i="31"/>
  <c r="B38" i="31"/>
  <c r="B26" i="31"/>
  <c r="B27" i="31"/>
  <c r="B28" i="31"/>
  <c r="B31" i="31"/>
  <c r="B32" i="31"/>
  <c r="B21" i="31"/>
  <c r="B22" i="31"/>
  <c r="B23" i="31"/>
  <c r="B24" i="31"/>
  <c r="B25" i="31"/>
  <c r="B17" i="31"/>
  <c r="B18" i="31"/>
  <c r="B15" i="31"/>
  <c r="B81" i="31"/>
  <c r="B82" i="31"/>
  <c r="B84" i="31"/>
  <c r="B85" i="31"/>
  <c r="B87" i="31"/>
  <c r="F90" i="31" l="1"/>
  <c r="B16" i="31"/>
  <c r="B56" i="31"/>
  <c r="B20" i="31"/>
  <c r="B30" i="31"/>
  <c r="B14" i="31"/>
  <c r="D90" i="31"/>
  <c r="M86" i="31"/>
  <c r="E86" i="31"/>
  <c r="M83" i="31"/>
  <c r="E83" i="31"/>
  <c r="M80" i="31"/>
  <c r="E80" i="31"/>
  <c r="M73" i="31"/>
  <c r="M70" i="31"/>
  <c r="M65" i="31"/>
  <c r="M55" i="31"/>
  <c r="M47" i="31"/>
  <c r="M39" i="31"/>
  <c r="M29" i="31"/>
  <c r="E29" i="31"/>
  <c r="M19" i="31"/>
  <c r="M13" i="31"/>
  <c r="Y12" i="31"/>
  <c r="R12" i="31"/>
  <c r="S12" i="31" s="1"/>
  <c r="T12" i="31" s="1"/>
  <c r="U12" i="31" s="1"/>
  <c r="V12" i="31" s="1"/>
  <c r="W12" i="31" s="1"/>
  <c r="B83" i="31" l="1"/>
  <c r="B80" i="31"/>
  <c r="B65" i="31"/>
  <c r="B70" i="31"/>
  <c r="B73" i="31"/>
  <c r="B47" i="31"/>
  <c r="B55" i="31"/>
  <c r="B29" i="31"/>
  <c r="B86" i="31"/>
  <c r="M12" i="31"/>
  <c r="M77" i="31" s="1"/>
  <c r="M79" i="31"/>
  <c r="M88" i="31" s="1"/>
  <c r="E79" i="31"/>
  <c r="X11" i="31"/>
  <c r="Y11" i="31" s="1"/>
  <c r="B79" i="31" l="1"/>
  <c r="B13" i="31"/>
  <c r="E88" i="31"/>
  <c r="M90" i="31"/>
  <c r="B88" i="31" l="1"/>
  <c r="E90" i="31"/>
  <c r="B90" i="31" l="1"/>
  <c r="B19" i="31"/>
  <c r="B77" i="31"/>
  <c r="B12" i="31"/>
  <c r="B39" i="31"/>
</calcChain>
</file>

<file path=xl/sharedStrings.xml><?xml version="1.0" encoding="utf-8"?>
<sst xmlns="http://schemas.openxmlformats.org/spreadsheetml/2006/main" count="103" uniqueCount="102">
  <si>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</si>
  <si>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</si>
  <si>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</si>
  <si>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</si>
  <si>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</si>
  <si>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</si>
  <si>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</si>
  <si>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</si>
  <si>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</si>
  <si>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</si>
  <si>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</si>
  <si>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</si>
  <si>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</si>
  <si>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</si>
  <si>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</si>
  <si>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</si>
  <si>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</si>
  <si>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</si>
  <si>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</si>
  <si>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</si>
  <si>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</si>
  <si>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</si>
  <si>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</si>
  <si>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</si>
  <si>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</si>
  <si>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</si>
  <si>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</si>
  <si>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</si>
  <si>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</si>
  <si>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</si>
  <si>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</si>
  <si>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</si>
  <si>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</si>
  <si>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</si>
  <si>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</si>
  <si>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</si>
  <si>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</si>
  <si>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</si>
  <si>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</si>
  <si>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</si>
  <si>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</si>
  <si>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</si>
  <si>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</si>
  <si>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</si>
  <si>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</si>
  <si>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</si>
  <si>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</si>
  <si>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</si>
  <si>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</si>
  <si>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</si>
  <si>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</si>
  <si>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</si>
  <si>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</si>
  <si>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</si>
  <si>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</si>
  <si>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</si>
  <si>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</si>
  <si>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</si>
  <si>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</si>
  <si>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</si>
  <si>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</si>
  <si>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</si>
  <si>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</si>
  <si>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</si>
  <si>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</si>
  <si>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</si>
  <si>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</si>
  <si>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</si>
  <si>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</si>
  <si>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</si>
  <si>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</si>
  <si>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</si>
  <si>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</si>
  <si>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</si>
  <si>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</si>
  <si>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</si>
  <si>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</si>
  <si>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</si>
  <si>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</si>
  <si>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</si>
  <si>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</si>
  <si>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</si>
  <si>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</si>
  <si>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</si>
  <si>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</si>
  <si>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</si>
  <si>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</si>
  <si>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</si>
  <si>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</si>
  <si>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</si>
  <si>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</si>
  <si>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</si>
  <si>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</si>
  <si>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</si>
  <si>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</si>
  <si>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2025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</si>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</sst>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12" fillId="0" borderId="0" xfId="1" applyFont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104775</xdr:rowOff>
    </xdr:from>
    <xdr:to>
      <xdr:col>6</xdr:col>
      <xdr:colOff>199473</xdr:colOff>
      <xdr:row>6</xdr:row>
      <xdr:rowOff>69375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04775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1514475</xdr:colOff>
      <xdr:row>100</xdr:row>
      <xdr:rowOff>76200</xdr:rowOff>
    </xdr:from>
    <xdr:to>
      <xdr:col>10</xdr:col>
      <xdr:colOff>191774</xdr:colOff>
      <xdr:row>119</xdr:row>
      <xdr:rowOff>152916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B679C2-AAAD-ED89-7430-C5E4675EB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4475" y="28194000"/>
          <a:ext cx="9126224" cy="3696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Y102"/>
  <sheetViews>
    <sheetView showGridLines="0" tabSelected="1" view="pageBreakPreview" topLeftCell="A83" zoomScaleNormal="100" zoomScaleSheetLayoutView="100" workbookViewId="0">
      <selection activeCell="K109" sqref="K109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38" customWidth="1"/>
    <col min="5" max="11" width="13.85546875" customWidth="1"/>
    <col min="12" max="12" width="15.7109375" customWidth="1"/>
    <col min="13" max="13" width="8.7109375" hidden="1" customWidth="1"/>
    <col min="14" max="14" width="96.7109375" bestFit="1" customWidth="1"/>
    <col min="16" max="23" width="6" bestFit="1" customWidth="1"/>
    <col min="24" max="25" width="7" bestFit="1" customWidth="1"/>
  </cols>
  <sheetData>
    <row r="1" spans="1:25" s="7" customFormat="1" ht="18.75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5" s="7" customFormat="1" ht="18.7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21"/>
      <c r="N2" s="22" t="s">
        <v>0</v>
      </c>
    </row>
    <row r="3" spans="1:25" s="7" customFormat="1" ht="18.7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21"/>
      <c r="N3" s="15" t="s">
        <v>1</v>
      </c>
    </row>
    <row r="4" spans="1:25" s="7" customFormat="1" ht="18.7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21"/>
      <c r="N4" s="15" t="s">
        <v>2</v>
      </c>
    </row>
    <row r="5" spans="1:25" s="7" customFormat="1" ht="18.7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21"/>
      <c r="N5" s="15" t="s">
        <v>4</v>
      </c>
    </row>
    <row r="6" spans="1:25" s="30" customFormat="1" ht="8.25" x14ac:dyDescent="0.25">
      <c r="A6" s="28"/>
      <c r="B6" s="28"/>
      <c r="C6" s="28"/>
      <c r="D6" s="32"/>
      <c r="E6" s="28"/>
      <c r="F6" s="28"/>
      <c r="G6" s="28"/>
      <c r="H6" s="28"/>
      <c r="I6" s="28"/>
      <c r="J6" s="28"/>
      <c r="K6" s="28"/>
      <c r="L6" s="28"/>
      <c r="M6" s="28"/>
      <c r="N6" s="29"/>
    </row>
    <row r="7" spans="1:25" s="7" customFormat="1" ht="18.75" customHeight="1" x14ac:dyDescent="0.25">
      <c r="A7" s="52" t="s">
        <v>95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21"/>
      <c r="N7" s="15"/>
    </row>
    <row r="8" spans="1:25" s="7" customFormat="1" ht="15.75" customHeight="1" x14ac:dyDescent="0.25">
      <c r="A8" s="53" t="s">
        <v>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25" s="7" customFormat="1" ht="15" customHeight="1" x14ac:dyDescent="0.25">
      <c r="A9" s="54" t="s">
        <v>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25" s="7" customFormat="1" ht="1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25" s="7" customFormat="1" ht="31.5" x14ac:dyDescent="0.25">
      <c r="A11" s="19" t="s">
        <v>7</v>
      </c>
      <c r="B11" s="20" t="s">
        <v>8</v>
      </c>
      <c r="C11" s="43" t="s">
        <v>93</v>
      </c>
      <c r="D11" s="43" t="s">
        <v>94</v>
      </c>
      <c r="E11" s="42" t="s">
        <v>9</v>
      </c>
      <c r="F11" s="42" t="s">
        <v>96</v>
      </c>
      <c r="G11" s="42" t="s">
        <v>97</v>
      </c>
      <c r="H11" s="42" t="s">
        <v>98</v>
      </c>
      <c r="I11" s="42" t="s">
        <v>99</v>
      </c>
      <c r="J11" s="42" t="s">
        <v>100</v>
      </c>
      <c r="K11" s="42" t="s">
        <v>101</v>
      </c>
      <c r="L11" s="41" t="s">
        <v>8</v>
      </c>
      <c r="M11" s="20" t="s">
        <v>10</v>
      </c>
      <c r="X11" s="16">
        <f>SUM(P12:X12)</f>
        <v>11.029108875781253</v>
      </c>
      <c r="Y11" s="16">
        <f>+X11+Y12</f>
        <v>13.989108875781252</v>
      </c>
    </row>
    <row r="12" spans="1:25" s="17" customFormat="1" x14ac:dyDescent="0.25">
      <c r="A12" s="1" t="s">
        <v>11</v>
      </c>
      <c r="B12" s="8">
        <f t="shared" ref="B12:B43" si="0">SUM(E12:M12)</f>
        <v>137169054.01999998</v>
      </c>
      <c r="C12" s="23">
        <v>155378494</v>
      </c>
      <c r="D12" s="44">
        <f>D13+D19+D29+D55</f>
        <v>0</v>
      </c>
      <c r="E12" s="23">
        <v>6383090.5</v>
      </c>
      <c r="F12" s="23">
        <v>8128288.9800000004</v>
      </c>
      <c r="G12" s="23">
        <v>7785551.8700000001</v>
      </c>
      <c r="H12" s="23">
        <v>7877463.2400000002</v>
      </c>
      <c r="I12" s="23">
        <v>11923717.41</v>
      </c>
      <c r="J12" s="23">
        <v>15297863.08</v>
      </c>
      <c r="K12" s="23">
        <v>11188551.93</v>
      </c>
      <c r="L12" s="23">
        <f>SUM(E12:E12)+F12+G12+H12+I12+J12+K12</f>
        <v>68584527.00999999</v>
      </c>
      <c r="M12" s="8">
        <f t="shared" ref="M12" si="1">M13+M19+M29+M39+M47+M55+M65+M70+M73</f>
        <v>0</v>
      </c>
      <c r="P12" s="6">
        <v>1</v>
      </c>
      <c r="Q12" s="6">
        <v>1.05</v>
      </c>
      <c r="R12" s="6">
        <f>+Q12*1.05</f>
        <v>1.1025</v>
      </c>
      <c r="S12" s="6">
        <f t="shared" ref="S12:W12" si="2">+R12*1.05</f>
        <v>1.1576250000000001</v>
      </c>
      <c r="T12" s="6">
        <f t="shared" si="2"/>
        <v>1.2155062500000002</v>
      </c>
      <c r="U12" s="6">
        <f t="shared" si="2"/>
        <v>1.2762815625000004</v>
      </c>
      <c r="V12" s="6">
        <f t="shared" si="2"/>
        <v>1.3400956406250004</v>
      </c>
      <c r="W12" s="6">
        <f t="shared" si="2"/>
        <v>1.4071004226562505</v>
      </c>
      <c r="X12" s="6">
        <v>1.48</v>
      </c>
      <c r="Y12" s="6">
        <f>+X12*2</f>
        <v>2.96</v>
      </c>
    </row>
    <row r="13" spans="1:25" s="17" customFormat="1" ht="30" customHeight="1" x14ac:dyDescent="0.25">
      <c r="A13" s="2" t="s">
        <v>12</v>
      </c>
      <c r="B13" s="9">
        <f t="shared" si="0"/>
        <v>88959036.799999997</v>
      </c>
      <c r="C13" s="24">
        <v>85756229</v>
      </c>
      <c r="D13" s="45">
        <f t="shared" ref="D13:M13" si="3">SUM(D14:D18)</f>
        <v>0</v>
      </c>
      <c r="E13" s="24">
        <v>5703653.5300000003</v>
      </c>
      <c r="F13" s="24">
        <v>5681986.8600000003</v>
      </c>
      <c r="G13" s="24">
        <v>5916957.7800000003</v>
      </c>
      <c r="H13" s="24">
        <v>5662773.4000000004</v>
      </c>
      <c r="I13" s="24">
        <v>10203016.449999999</v>
      </c>
      <c r="J13" s="24">
        <v>5529797.2599999998</v>
      </c>
      <c r="K13" s="24">
        <v>5781333.1200000001</v>
      </c>
      <c r="L13" s="24">
        <f t="shared" ref="L13:L76" si="4">SUM(E13:E13)+F13+G13+H13+I13+J13+K13</f>
        <v>44479518.399999999</v>
      </c>
      <c r="M13" s="9">
        <f t="shared" si="3"/>
        <v>0</v>
      </c>
      <c r="P13" s="18"/>
    </row>
    <row r="14" spans="1:25" s="7" customFormat="1" x14ac:dyDescent="0.25">
      <c r="A14" s="3" t="s">
        <v>13</v>
      </c>
      <c r="B14" s="11">
        <f t="shared" si="0"/>
        <v>69079602.939999998</v>
      </c>
      <c r="C14" s="25">
        <v>66050733</v>
      </c>
      <c r="D14" s="46">
        <v>0</v>
      </c>
      <c r="E14" s="26">
        <v>4918100</v>
      </c>
      <c r="F14" s="26">
        <v>4918100</v>
      </c>
      <c r="G14" s="26">
        <v>5161297.05</v>
      </c>
      <c r="H14" s="26">
        <v>4894540.28</v>
      </c>
      <c r="I14" s="26">
        <v>4943100</v>
      </c>
      <c r="J14" s="26">
        <v>4761564.1399999997</v>
      </c>
      <c r="K14" s="26">
        <v>4943100</v>
      </c>
      <c r="L14" s="26">
        <f t="shared" si="4"/>
        <v>34539801.469999999</v>
      </c>
      <c r="M14" s="11">
        <v>0</v>
      </c>
    </row>
    <row r="15" spans="1:25" s="7" customFormat="1" x14ac:dyDescent="0.25">
      <c r="A15" s="3" t="s">
        <v>14</v>
      </c>
      <c r="B15" s="11">
        <f t="shared" si="0"/>
        <v>9530033.3200000003</v>
      </c>
      <c r="C15" s="25">
        <v>10723000</v>
      </c>
      <c r="D15" s="46">
        <v>0</v>
      </c>
      <c r="E15" s="26">
        <v>50000</v>
      </c>
      <c r="F15" s="26">
        <v>28333.33</v>
      </c>
      <c r="G15" s="26">
        <v>25000</v>
      </c>
      <c r="H15" s="26">
        <v>25000</v>
      </c>
      <c r="I15" s="26">
        <v>4516683.33</v>
      </c>
      <c r="J15" s="26">
        <v>25000</v>
      </c>
      <c r="K15" s="26">
        <v>95000</v>
      </c>
      <c r="L15" s="26">
        <f t="shared" si="4"/>
        <v>4765016.66</v>
      </c>
      <c r="M15" s="11">
        <v>0</v>
      </c>
    </row>
    <row r="16" spans="1:25" s="7" customFormat="1" ht="19.5" customHeight="1" x14ac:dyDescent="0.25">
      <c r="A16" s="3" t="s">
        <v>15</v>
      </c>
      <c r="B16" s="11">
        <f t="shared" si="0"/>
        <v>0</v>
      </c>
      <c r="C16" s="26">
        <v>0</v>
      </c>
      <c r="D16" s="47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f t="shared" si="4"/>
        <v>0</v>
      </c>
      <c r="M16" s="11">
        <v>0</v>
      </c>
    </row>
    <row r="17" spans="1:13" s="7" customFormat="1" x14ac:dyDescent="0.25">
      <c r="A17" s="3" t="s">
        <v>16</v>
      </c>
      <c r="B17" s="11">
        <f t="shared" si="0"/>
        <v>0</v>
      </c>
      <c r="C17" s="26">
        <v>0</v>
      </c>
      <c r="D17" s="47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f t="shared" si="4"/>
        <v>0</v>
      </c>
      <c r="M17" s="11">
        <v>0</v>
      </c>
    </row>
    <row r="18" spans="1:13" s="7" customFormat="1" ht="30" x14ac:dyDescent="0.25">
      <c r="A18" s="3" t="s">
        <v>17</v>
      </c>
      <c r="B18" s="11">
        <f t="shared" si="0"/>
        <v>10349400.540000001</v>
      </c>
      <c r="C18" s="25">
        <v>8982496</v>
      </c>
      <c r="D18" s="46">
        <v>0</v>
      </c>
      <c r="E18" s="26">
        <v>735553.53</v>
      </c>
      <c r="F18" s="26">
        <v>735553.53</v>
      </c>
      <c r="G18" s="26">
        <v>730660.73</v>
      </c>
      <c r="H18" s="26">
        <v>743233.12</v>
      </c>
      <c r="I18" s="26">
        <v>743233.12</v>
      </c>
      <c r="J18" s="26">
        <v>743233.12</v>
      </c>
      <c r="K18" s="26">
        <v>743233.12</v>
      </c>
      <c r="L18" s="26">
        <f t="shared" si="4"/>
        <v>5174700.2700000005</v>
      </c>
      <c r="M18" s="11">
        <v>0</v>
      </c>
    </row>
    <row r="19" spans="1:13" s="17" customFormat="1" x14ac:dyDescent="0.25">
      <c r="A19" s="2" t="s">
        <v>18</v>
      </c>
      <c r="B19" s="9">
        <f t="shared" si="0"/>
        <v>42811912.82</v>
      </c>
      <c r="C19" s="24">
        <v>57579589.090000004</v>
      </c>
      <c r="D19" s="45">
        <f t="shared" ref="D19:M19" si="5">SUM(D20:D28)</f>
        <v>0</v>
      </c>
      <c r="E19" s="24">
        <v>679436.97</v>
      </c>
      <c r="F19" s="24">
        <v>2307901.1</v>
      </c>
      <c r="G19" s="24">
        <v>1762746.94</v>
      </c>
      <c r="H19" s="24">
        <v>1374689.84</v>
      </c>
      <c r="I19" s="24">
        <v>1300700.96</v>
      </c>
      <c r="J19" s="24">
        <v>9241612.4900000002</v>
      </c>
      <c r="K19" s="24">
        <v>4738868.1100000003</v>
      </c>
      <c r="L19" s="24">
        <f t="shared" si="4"/>
        <v>21405956.41</v>
      </c>
      <c r="M19" s="9">
        <f t="shared" si="5"/>
        <v>0</v>
      </c>
    </row>
    <row r="20" spans="1:13" s="7" customFormat="1" x14ac:dyDescent="0.25">
      <c r="A20" s="3" t="s">
        <v>19</v>
      </c>
      <c r="B20" s="11">
        <f t="shared" si="0"/>
        <v>3834575.04</v>
      </c>
      <c r="C20" s="25">
        <v>3756000</v>
      </c>
      <c r="D20" s="46">
        <v>0</v>
      </c>
      <c r="E20" s="26">
        <v>286649.03999999998</v>
      </c>
      <c r="F20" s="26">
        <v>306346.2</v>
      </c>
      <c r="G20" s="26">
        <v>274644.21999999997</v>
      </c>
      <c r="H20" s="26">
        <v>232899.5</v>
      </c>
      <c r="I20" s="26">
        <v>274267.55</v>
      </c>
      <c r="J20" s="26">
        <v>262207.12</v>
      </c>
      <c r="K20" s="26">
        <v>280273.89</v>
      </c>
      <c r="L20" s="26">
        <f t="shared" si="4"/>
        <v>1917287.52</v>
      </c>
      <c r="M20" s="11">
        <v>0</v>
      </c>
    </row>
    <row r="21" spans="1:13" s="7" customFormat="1" ht="27" customHeight="1" x14ac:dyDescent="0.25">
      <c r="A21" s="3" t="s">
        <v>20</v>
      </c>
      <c r="B21" s="11">
        <f t="shared" si="0"/>
        <v>0</v>
      </c>
      <c r="C21" s="25">
        <v>123000</v>
      </c>
      <c r="D21" s="4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f t="shared" si="4"/>
        <v>0</v>
      </c>
      <c r="M21" s="11">
        <v>0</v>
      </c>
    </row>
    <row r="22" spans="1:13" s="7" customFormat="1" x14ac:dyDescent="0.25">
      <c r="A22" s="3" t="s">
        <v>21</v>
      </c>
      <c r="B22" s="11">
        <f t="shared" si="0"/>
        <v>2957230.04</v>
      </c>
      <c r="C22" s="25">
        <v>4154985.16</v>
      </c>
      <c r="D22" s="46">
        <v>0</v>
      </c>
      <c r="E22" s="26">
        <v>0</v>
      </c>
      <c r="F22" s="26">
        <v>448070.28</v>
      </c>
      <c r="G22" s="26">
        <v>46914.879999999997</v>
      </c>
      <c r="H22" s="26">
        <v>38314.080000000002</v>
      </c>
      <c r="I22" s="26">
        <v>185740.92</v>
      </c>
      <c r="J22" s="26">
        <v>485072.75</v>
      </c>
      <c r="K22" s="26">
        <v>274502.11</v>
      </c>
      <c r="L22" s="26">
        <f t="shared" si="4"/>
        <v>1478615.02</v>
      </c>
      <c r="M22" s="11">
        <v>0</v>
      </c>
    </row>
    <row r="23" spans="1:13" s="7" customFormat="1" ht="18" customHeight="1" x14ac:dyDescent="0.25">
      <c r="A23" s="3" t="s">
        <v>22</v>
      </c>
      <c r="B23" s="11">
        <f t="shared" si="0"/>
        <v>1197722.1800000002</v>
      </c>
      <c r="C23" s="25">
        <v>1252101.45</v>
      </c>
      <c r="D23" s="46">
        <v>0</v>
      </c>
      <c r="E23" s="26">
        <v>0</v>
      </c>
      <c r="F23" s="26">
        <v>192101.45</v>
      </c>
      <c r="G23" s="26">
        <v>0</v>
      </c>
      <c r="H23" s="26">
        <v>0</v>
      </c>
      <c r="I23" s="26">
        <v>0</v>
      </c>
      <c r="J23" s="26">
        <v>0</v>
      </c>
      <c r="K23" s="26">
        <v>406759.64</v>
      </c>
      <c r="L23" s="26">
        <f t="shared" si="4"/>
        <v>598861.09000000008</v>
      </c>
      <c r="M23" s="11">
        <v>0</v>
      </c>
    </row>
    <row r="24" spans="1:13" s="7" customFormat="1" x14ac:dyDescent="0.25">
      <c r="A24" s="3" t="s">
        <v>23</v>
      </c>
      <c r="B24" s="11">
        <f t="shared" si="0"/>
        <v>20771163.68</v>
      </c>
      <c r="C24" s="25">
        <v>19207308.350000001</v>
      </c>
      <c r="D24" s="4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7747658.7999999998</v>
      </c>
      <c r="K24" s="26">
        <v>2637923.04</v>
      </c>
      <c r="L24" s="26">
        <f t="shared" si="4"/>
        <v>10385581.84</v>
      </c>
      <c r="M24" s="11">
        <v>0</v>
      </c>
    </row>
    <row r="25" spans="1:13" s="7" customFormat="1" x14ac:dyDescent="0.25">
      <c r="A25" s="3" t="s">
        <v>24</v>
      </c>
      <c r="B25" s="11">
        <f t="shared" si="0"/>
        <v>6606034.6400000006</v>
      </c>
      <c r="C25" s="25">
        <v>5880510.5300000003</v>
      </c>
      <c r="D25" s="46">
        <v>0</v>
      </c>
      <c r="E25" s="26">
        <v>392787.93</v>
      </c>
      <c r="F25" s="26">
        <v>719844.96</v>
      </c>
      <c r="G25" s="26">
        <v>393986.36</v>
      </c>
      <c r="H25" s="26">
        <v>378368.08</v>
      </c>
      <c r="I25" s="26">
        <v>378368.08</v>
      </c>
      <c r="J25" s="26">
        <v>656156.41</v>
      </c>
      <c r="K25" s="26">
        <v>383505.5</v>
      </c>
      <c r="L25" s="26">
        <f t="shared" si="4"/>
        <v>3303017.3200000003</v>
      </c>
      <c r="M25" s="11">
        <v>0</v>
      </c>
    </row>
    <row r="26" spans="1:13" s="7" customFormat="1" ht="45" x14ac:dyDescent="0.25">
      <c r="A26" s="3" t="s">
        <v>25</v>
      </c>
      <c r="B26" s="11">
        <f t="shared" si="0"/>
        <v>366718.38</v>
      </c>
      <c r="C26" s="25">
        <v>698500</v>
      </c>
      <c r="D26" s="46">
        <v>0</v>
      </c>
      <c r="E26" s="26">
        <v>0</v>
      </c>
      <c r="F26" s="26">
        <v>31152</v>
      </c>
      <c r="G26" s="26">
        <v>15190.79</v>
      </c>
      <c r="H26" s="26">
        <v>46498.99</v>
      </c>
      <c r="I26" s="26">
        <v>0</v>
      </c>
      <c r="J26" s="26">
        <v>90517.41</v>
      </c>
      <c r="K26" s="26">
        <v>0</v>
      </c>
      <c r="L26" s="26">
        <f t="shared" si="4"/>
        <v>183359.19</v>
      </c>
      <c r="M26" s="11">
        <v>0</v>
      </c>
    </row>
    <row r="27" spans="1:13" s="7" customFormat="1" ht="30" x14ac:dyDescent="0.25">
      <c r="A27" s="3" t="s">
        <v>26</v>
      </c>
      <c r="B27" s="11">
        <f t="shared" si="0"/>
        <v>2051960</v>
      </c>
      <c r="C27" s="25">
        <v>15655183.6</v>
      </c>
      <c r="D27" s="46">
        <v>0</v>
      </c>
      <c r="E27" s="26">
        <v>0</v>
      </c>
      <c r="F27" s="26">
        <v>0</v>
      </c>
      <c r="G27" s="26">
        <v>540000</v>
      </c>
      <c r="H27" s="26">
        <v>202780</v>
      </c>
      <c r="I27" s="26">
        <v>0</v>
      </c>
      <c r="J27" s="26">
        <v>0</v>
      </c>
      <c r="K27" s="26">
        <v>283200</v>
      </c>
      <c r="L27" s="26">
        <f t="shared" si="4"/>
        <v>1025980</v>
      </c>
      <c r="M27" s="11">
        <v>0</v>
      </c>
    </row>
    <row r="28" spans="1:13" s="7" customFormat="1" ht="30" x14ac:dyDescent="0.25">
      <c r="A28" s="3" t="s">
        <v>27</v>
      </c>
      <c r="B28" s="11">
        <f t="shared" si="0"/>
        <v>5026508.8599999994</v>
      </c>
      <c r="C28" s="25">
        <v>6852000</v>
      </c>
      <c r="D28" s="46">
        <v>0</v>
      </c>
      <c r="E28" s="26">
        <v>0</v>
      </c>
      <c r="F28" s="26">
        <v>610386.21</v>
      </c>
      <c r="G28" s="26">
        <v>492010.69</v>
      </c>
      <c r="H28" s="26">
        <v>475829.19</v>
      </c>
      <c r="I28" s="26">
        <v>462324.41</v>
      </c>
      <c r="J28" s="26">
        <v>0</v>
      </c>
      <c r="K28" s="26">
        <v>472703.93</v>
      </c>
      <c r="L28" s="26">
        <f t="shared" si="4"/>
        <v>2513254.4299999997</v>
      </c>
      <c r="M28" s="11">
        <v>0</v>
      </c>
    </row>
    <row r="29" spans="1:13" s="17" customFormat="1" x14ac:dyDescent="0.25">
      <c r="A29" s="2" t="s">
        <v>28</v>
      </c>
      <c r="B29" s="9">
        <f t="shared" si="0"/>
        <v>4981057.72</v>
      </c>
      <c r="C29" s="24">
        <v>8432555.9100000001</v>
      </c>
      <c r="D29" s="45">
        <f t="shared" ref="D29:M29" si="6">SUM(D30:D38)</f>
        <v>0</v>
      </c>
      <c r="E29" s="24">
        <f t="shared" si="6"/>
        <v>0</v>
      </c>
      <c r="F29" s="24">
        <v>138401.01999999999</v>
      </c>
      <c r="G29" s="24">
        <v>105847.15</v>
      </c>
      <c r="H29" s="24">
        <v>840000</v>
      </c>
      <c r="I29" s="24">
        <v>420000</v>
      </c>
      <c r="J29" s="24">
        <v>514272.19</v>
      </c>
      <c r="K29" s="24">
        <v>472008.5</v>
      </c>
      <c r="L29" s="24">
        <f t="shared" si="4"/>
        <v>2490528.86</v>
      </c>
      <c r="M29" s="9">
        <f t="shared" si="6"/>
        <v>0</v>
      </c>
    </row>
    <row r="30" spans="1:13" s="7" customFormat="1" ht="30" x14ac:dyDescent="0.25">
      <c r="A30" s="3" t="s">
        <v>29</v>
      </c>
      <c r="B30" s="11">
        <f t="shared" si="0"/>
        <v>152951.84</v>
      </c>
      <c r="C30" s="25">
        <v>180000</v>
      </c>
      <c r="D30" s="46">
        <v>0</v>
      </c>
      <c r="E30" s="26">
        <v>0</v>
      </c>
      <c r="F30" s="26">
        <v>0</v>
      </c>
      <c r="G30" s="26">
        <v>36719.26</v>
      </c>
      <c r="H30" s="26">
        <v>0</v>
      </c>
      <c r="I30" s="26">
        <v>0</v>
      </c>
      <c r="J30" s="26">
        <v>31732.66</v>
      </c>
      <c r="K30" s="26">
        <v>8024</v>
      </c>
      <c r="L30" s="26">
        <f t="shared" si="4"/>
        <v>76475.92</v>
      </c>
      <c r="M30" s="11">
        <v>0</v>
      </c>
    </row>
    <row r="31" spans="1:13" s="7" customFormat="1" x14ac:dyDescent="0.25">
      <c r="A31" s="3" t="s">
        <v>30</v>
      </c>
      <c r="B31" s="11">
        <f t="shared" si="0"/>
        <v>145081</v>
      </c>
      <c r="C31" s="25">
        <v>250800</v>
      </c>
      <c r="D31" s="4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28556</v>
      </c>
      <c r="K31" s="26">
        <v>43984.5</v>
      </c>
      <c r="L31" s="26">
        <f t="shared" si="4"/>
        <v>72540.5</v>
      </c>
      <c r="M31" s="11">
        <v>0</v>
      </c>
    </row>
    <row r="32" spans="1:13" s="7" customFormat="1" ht="30" x14ac:dyDescent="0.25">
      <c r="A32" s="3" t="s">
        <v>31</v>
      </c>
      <c r="B32" s="11">
        <f t="shared" si="0"/>
        <v>87940.920000000013</v>
      </c>
      <c r="C32" s="25">
        <v>589942</v>
      </c>
      <c r="D32" s="46">
        <v>0</v>
      </c>
      <c r="E32" s="26">
        <v>0</v>
      </c>
      <c r="F32" s="26">
        <v>19942</v>
      </c>
      <c r="G32" s="26">
        <v>5168.3999999999996</v>
      </c>
      <c r="H32" s="26">
        <v>0</v>
      </c>
      <c r="I32" s="26">
        <v>0</v>
      </c>
      <c r="J32" s="26">
        <v>18860.060000000001</v>
      </c>
      <c r="K32" s="26">
        <v>0</v>
      </c>
      <c r="L32" s="26">
        <f t="shared" si="4"/>
        <v>43970.460000000006</v>
      </c>
      <c r="M32" s="11">
        <v>0</v>
      </c>
    </row>
    <row r="33" spans="1:13" s="7" customFormat="1" x14ac:dyDescent="0.25">
      <c r="A33" s="3" t="s">
        <v>32</v>
      </c>
      <c r="B33" s="11">
        <f t="shared" si="0"/>
        <v>0</v>
      </c>
      <c r="C33" s="26">
        <v>0</v>
      </c>
      <c r="D33" s="4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f t="shared" si="4"/>
        <v>0</v>
      </c>
      <c r="M33" s="11">
        <v>0</v>
      </c>
    </row>
    <row r="34" spans="1:13" s="7" customFormat="1" ht="24" customHeight="1" x14ac:dyDescent="0.25">
      <c r="A34" s="3" t="s">
        <v>33</v>
      </c>
      <c r="B34" s="11">
        <f t="shared" si="0"/>
        <v>59999.98</v>
      </c>
      <c r="C34" s="26">
        <v>300806.99</v>
      </c>
      <c r="D34" s="46">
        <v>0</v>
      </c>
      <c r="E34" s="26">
        <v>0</v>
      </c>
      <c r="F34" s="26">
        <v>0</v>
      </c>
      <c r="G34" s="26">
        <v>29999.99</v>
      </c>
      <c r="H34" s="26">
        <v>0</v>
      </c>
      <c r="I34" s="26">
        <v>0</v>
      </c>
      <c r="J34" s="26">
        <v>0</v>
      </c>
      <c r="K34" s="26">
        <v>0</v>
      </c>
      <c r="L34" s="26">
        <f t="shared" si="4"/>
        <v>29999.99</v>
      </c>
      <c r="M34" s="11">
        <v>0</v>
      </c>
    </row>
    <row r="35" spans="1:13" s="7" customFormat="1" ht="27.75" customHeight="1" x14ac:dyDescent="0.25">
      <c r="A35" s="3" t="s">
        <v>34</v>
      </c>
      <c r="B35" s="11">
        <f t="shared" si="0"/>
        <v>4200000</v>
      </c>
      <c r="C35" s="26">
        <v>57644</v>
      </c>
      <c r="D35" s="47">
        <v>0</v>
      </c>
      <c r="E35" s="26">
        <v>0</v>
      </c>
      <c r="F35" s="26">
        <v>0</v>
      </c>
      <c r="G35" s="26">
        <v>0</v>
      </c>
      <c r="H35" s="26">
        <v>840000</v>
      </c>
      <c r="I35" s="26">
        <v>420000</v>
      </c>
      <c r="J35" s="26">
        <v>420000</v>
      </c>
      <c r="K35" s="26">
        <v>420000</v>
      </c>
      <c r="L35" s="26">
        <f t="shared" si="4"/>
        <v>2100000</v>
      </c>
      <c r="M35" s="11">
        <v>0</v>
      </c>
    </row>
    <row r="36" spans="1:13" s="7" customFormat="1" ht="30" x14ac:dyDescent="0.25">
      <c r="A36" s="3" t="s">
        <v>35</v>
      </c>
      <c r="B36" s="11">
        <f t="shared" si="0"/>
        <v>0</v>
      </c>
      <c r="C36" s="25">
        <v>4250000</v>
      </c>
      <c r="D36" s="4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f t="shared" si="4"/>
        <v>0</v>
      </c>
      <c r="M36" s="11">
        <v>0</v>
      </c>
    </row>
    <row r="37" spans="1:13" s="7" customFormat="1" ht="33.75" customHeight="1" x14ac:dyDescent="0.25">
      <c r="A37" s="3" t="s">
        <v>36</v>
      </c>
      <c r="B37" s="11">
        <f t="shared" si="0"/>
        <v>0</v>
      </c>
      <c r="C37" s="26">
        <v>0</v>
      </c>
      <c r="D37" s="47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f t="shared" si="4"/>
        <v>0</v>
      </c>
      <c r="M37" s="11">
        <v>0</v>
      </c>
    </row>
    <row r="38" spans="1:13" s="7" customFormat="1" x14ac:dyDescent="0.25">
      <c r="A38" s="3" t="s">
        <v>37</v>
      </c>
      <c r="B38" s="11">
        <f t="shared" si="0"/>
        <v>335083.98000000004</v>
      </c>
      <c r="C38" s="25">
        <v>2803362.92</v>
      </c>
      <c r="D38" s="46">
        <v>0</v>
      </c>
      <c r="E38" s="26">
        <v>0</v>
      </c>
      <c r="F38" s="26">
        <v>118459.02</v>
      </c>
      <c r="G38" s="26">
        <v>33959.5</v>
      </c>
      <c r="H38" s="26">
        <v>0</v>
      </c>
      <c r="I38" s="26">
        <v>0</v>
      </c>
      <c r="J38" s="26">
        <v>15123.47</v>
      </c>
      <c r="K38" s="26">
        <v>0</v>
      </c>
      <c r="L38" s="26">
        <f t="shared" si="4"/>
        <v>167541.99000000002</v>
      </c>
      <c r="M38" s="11">
        <v>0</v>
      </c>
    </row>
    <row r="39" spans="1:13" s="17" customFormat="1" x14ac:dyDescent="0.25">
      <c r="A39" s="2" t="s">
        <v>38</v>
      </c>
      <c r="B39" s="9">
        <f t="shared" si="0"/>
        <v>0</v>
      </c>
      <c r="C39" s="24">
        <f t="shared" ref="C39:E39" si="7">SUM(C40:C46)</f>
        <v>0</v>
      </c>
      <c r="D39" s="45">
        <f t="shared" si="7"/>
        <v>0</v>
      </c>
      <c r="E39" s="24">
        <f t="shared" si="7"/>
        <v>0</v>
      </c>
      <c r="F39" s="24">
        <f t="shared" ref="F39:G39" si="8">SUM(F40:F46)</f>
        <v>0</v>
      </c>
      <c r="G39" s="24">
        <f t="shared" si="8"/>
        <v>0</v>
      </c>
      <c r="H39" s="24">
        <f t="shared" ref="H39:I39" si="9">SUM(H40:H46)</f>
        <v>0</v>
      </c>
      <c r="I39" s="24">
        <f t="shared" si="9"/>
        <v>0</v>
      </c>
      <c r="J39" s="24">
        <f t="shared" ref="J39:K39" si="10">SUM(J40:J46)</f>
        <v>0</v>
      </c>
      <c r="K39" s="24">
        <f t="shared" si="10"/>
        <v>0</v>
      </c>
      <c r="L39" s="24">
        <f t="shared" si="4"/>
        <v>0</v>
      </c>
      <c r="M39" s="9">
        <f t="shared" ref="M39" si="11">SUM(M40:M46)</f>
        <v>0</v>
      </c>
    </row>
    <row r="40" spans="1:13" s="7" customFormat="1" ht="30" x14ac:dyDescent="0.25">
      <c r="A40" s="3" t="s">
        <v>39</v>
      </c>
      <c r="B40" s="11">
        <f t="shared" si="0"/>
        <v>0</v>
      </c>
      <c r="C40" s="26">
        <v>0</v>
      </c>
      <c r="D40" s="47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f t="shared" si="4"/>
        <v>0</v>
      </c>
      <c r="M40" s="11">
        <v>0</v>
      </c>
    </row>
    <row r="41" spans="1:13" s="7" customFormat="1" ht="30" x14ac:dyDescent="0.25">
      <c r="A41" s="3" t="s">
        <v>40</v>
      </c>
      <c r="B41" s="11">
        <f t="shared" si="0"/>
        <v>0</v>
      </c>
      <c r="C41" s="26">
        <v>0</v>
      </c>
      <c r="D41" s="47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f t="shared" si="4"/>
        <v>0</v>
      </c>
      <c r="M41" s="11">
        <v>0</v>
      </c>
    </row>
    <row r="42" spans="1:13" s="7" customFormat="1" ht="30" x14ac:dyDescent="0.25">
      <c r="A42" s="3" t="s">
        <v>41</v>
      </c>
      <c r="B42" s="11">
        <f t="shared" si="0"/>
        <v>0</v>
      </c>
      <c r="C42" s="26">
        <v>0</v>
      </c>
      <c r="D42" s="47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f t="shared" si="4"/>
        <v>0</v>
      </c>
      <c r="M42" s="11">
        <v>0</v>
      </c>
    </row>
    <row r="43" spans="1:13" s="7" customFormat="1" ht="30" x14ac:dyDescent="0.25">
      <c r="A43" s="3" t="s">
        <v>42</v>
      </c>
      <c r="B43" s="11">
        <f t="shared" si="0"/>
        <v>0</v>
      </c>
      <c r="C43" s="26">
        <v>0</v>
      </c>
      <c r="D43" s="47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f t="shared" si="4"/>
        <v>0</v>
      </c>
      <c r="M43" s="11">
        <v>0</v>
      </c>
    </row>
    <row r="44" spans="1:13" s="7" customFormat="1" ht="30" x14ac:dyDescent="0.25">
      <c r="A44" s="3" t="s">
        <v>43</v>
      </c>
      <c r="B44" s="11">
        <f t="shared" ref="B44:B77" si="12">SUM(E44:M44)</f>
        <v>0</v>
      </c>
      <c r="C44" s="26">
        <v>0</v>
      </c>
      <c r="D44" s="47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f t="shared" si="4"/>
        <v>0</v>
      </c>
      <c r="M44" s="11">
        <v>0</v>
      </c>
    </row>
    <row r="45" spans="1:13" s="7" customFormat="1" ht="30" x14ac:dyDescent="0.25">
      <c r="A45" s="3" t="s">
        <v>44</v>
      </c>
      <c r="B45" s="11">
        <f t="shared" si="12"/>
        <v>0</v>
      </c>
      <c r="C45" s="26">
        <v>0</v>
      </c>
      <c r="D45" s="47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f t="shared" si="4"/>
        <v>0</v>
      </c>
      <c r="M45" s="11">
        <v>0</v>
      </c>
    </row>
    <row r="46" spans="1:13" s="7" customFormat="1" ht="30" x14ac:dyDescent="0.25">
      <c r="A46" s="3" t="s">
        <v>45</v>
      </c>
      <c r="B46" s="11">
        <f t="shared" si="12"/>
        <v>0</v>
      </c>
      <c r="C46" s="26">
        <v>0</v>
      </c>
      <c r="D46" s="47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f t="shared" si="4"/>
        <v>0</v>
      </c>
      <c r="M46" s="11">
        <v>0</v>
      </c>
    </row>
    <row r="47" spans="1:13" s="17" customFormat="1" x14ac:dyDescent="0.25">
      <c r="A47" s="2" t="s">
        <v>46</v>
      </c>
      <c r="B47" s="9">
        <f t="shared" si="12"/>
        <v>0</v>
      </c>
      <c r="C47" s="24">
        <f t="shared" ref="C47:E47" si="13">SUM(C48:C54)</f>
        <v>0</v>
      </c>
      <c r="D47" s="45">
        <f t="shared" si="13"/>
        <v>0</v>
      </c>
      <c r="E47" s="24">
        <f t="shared" si="13"/>
        <v>0</v>
      </c>
      <c r="F47" s="24">
        <f t="shared" ref="F47:G47" si="14">SUM(F48:F54)</f>
        <v>0</v>
      </c>
      <c r="G47" s="24">
        <f t="shared" si="14"/>
        <v>0</v>
      </c>
      <c r="H47" s="24">
        <f t="shared" ref="H47:I47" si="15">SUM(H48:H54)</f>
        <v>0</v>
      </c>
      <c r="I47" s="24">
        <f t="shared" si="15"/>
        <v>0</v>
      </c>
      <c r="J47" s="24">
        <f t="shared" ref="J47:K47" si="16">SUM(J48:J54)</f>
        <v>0</v>
      </c>
      <c r="K47" s="24">
        <f t="shared" si="16"/>
        <v>0</v>
      </c>
      <c r="L47" s="24">
        <f t="shared" si="4"/>
        <v>0</v>
      </c>
      <c r="M47" s="9">
        <f t="shared" ref="M47" si="17">SUM(M48:M54)</f>
        <v>0</v>
      </c>
    </row>
    <row r="48" spans="1:13" s="7" customFormat="1" ht="30" x14ac:dyDescent="0.25">
      <c r="A48" s="3" t="s">
        <v>47</v>
      </c>
      <c r="B48" s="11">
        <f t="shared" si="12"/>
        <v>0</v>
      </c>
      <c r="C48" s="26">
        <v>0</v>
      </c>
      <c r="D48" s="47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f t="shared" si="4"/>
        <v>0</v>
      </c>
      <c r="M48" s="11">
        <v>0</v>
      </c>
    </row>
    <row r="49" spans="1:13" s="7" customFormat="1" ht="30" x14ac:dyDescent="0.25">
      <c r="A49" s="3" t="s">
        <v>48</v>
      </c>
      <c r="B49" s="11">
        <f t="shared" si="12"/>
        <v>0</v>
      </c>
      <c r="C49" s="26">
        <v>0</v>
      </c>
      <c r="D49" s="47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f t="shared" si="4"/>
        <v>0</v>
      </c>
      <c r="M49" s="11">
        <v>0</v>
      </c>
    </row>
    <row r="50" spans="1:13" s="7" customFormat="1" ht="30" x14ac:dyDescent="0.25">
      <c r="A50" s="3" t="s">
        <v>49</v>
      </c>
      <c r="B50" s="11">
        <f t="shared" si="12"/>
        <v>0</v>
      </c>
      <c r="C50" s="26">
        <v>0</v>
      </c>
      <c r="D50" s="47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f t="shared" si="4"/>
        <v>0</v>
      </c>
      <c r="M50" s="11">
        <v>0</v>
      </c>
    </row>
    <row r="51" spans="1:13" s="7" customFormat="1" ht="30" x14ac:dyDescent="0.25">
      <c r="A51" s="3" t="s">
        <v>50</v>
      </c>
      <c r="B51" s="11">
        <f t="shared" si="12"/>
        <v>0</v>
      </c>
      <c r="C51" s="26">
        <v>0</v>
      </c>
      <c r="D51" s="47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f t="shared" si="4"/>
        <v>0</v>
      </c>
      <c r="M51" s="11">
        <v>0</v>
      </c>
    </row>
    <row r="52" spans="1:13" s="7" customFormat="1" ht="30" x14ac:dyDescent="0.25">
      <c r="A52" s="3" t="s">
        <v>51</v>
      </c>
      <c r="B52" s="11">
        <f t="shared" si="12"/>
        <v>0</v>
      </c>
      <c r="C52" s="26">
        <v>0</v>
      </c>
      <c r="D52" s="47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f t="shared" si="4"/>
        <v>0</v>
      </c>
      <c r="M52" s="11">
        <v>0</v>
      </c>
    </row>
    <row r="53" spans="1:13" s="7" customFormat="1" ht="30" x14ac:dyDescent="0.25">
      <c r="A53" s="3" t="s">
        <v>52</v>
      </c>
      <c r="B53" s="11">
        <f t="shared" si="12"/>
        <v>0</v>
      </c>
      <c r="C53" s="26">
        <v>0</v>
      </c>
      <c r="D53" s="47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f t="shared" si="4"/>
        <v>0</v>
      </c>
      <c r="M53" s="11">
        <v>0</v>
      </c>
    </row>
    <row r="54" spans="1:13" s="7" customFormat="1" ht="30" x14ac:dyDescent="0.25">
      <c r="A54" s="3" t="s">
        <v>53</v>
      </c>
      <c r="B54" s="11">
        <f t="shared" si="12"/>
        <v>0</v>
      </c>
      <c r="C54" s="26">
        <v>0</v>
      </c>
      <c r="D54" s="47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f t="shared" si="4"/>
        <v>0</v>
      </c>
      <c r="M54" s="11">
        <v>0</v>
      </c>
    </row>
    <row r="55" spans="1:13" s="17" customFormat="1" ht="30" x14ac:dyDescent="0.25">
      <c r="A55" s="2" t="s">
        <v>54</v>
      </c>
      <c r="B55" s="9">
        <f t="shared" si="12"/>
        <v>417046.68000000005</v>
      </c>
      <c r="C55" s="24">
        <v>3610120</v>
      </c>
      <c r="D55" s="45">
        <f t="shared" ref="D55:M55" si="18">SUM(D56:D64)</f>
        <v>0</v>
      </c>
      <c r="E55" s="24">
        <f t="shared" si="18"/>
        <v>0</v>
      </c>
      <c r="F55" s="24">
        <f t="shared" ref="F55:G55" si="19">SUM(F56:F64)</f>
        <v>0</v>
      </c>
      <c r="G55" s="24">
        <f t="shared" si="19"/>
        <v>0</v>
      </c>
      <c r="H55" s="24">
        <f t="shared" ref="H55:I55" si="20">SUM(H56:H64)</f>
        <v>0</v>
      </c>
      <c r="I55" s="24">
        <f t="shared" si="20"/>
        <v>0</v>
      </c>
      <c r="J55" s="24">
        <v>12181.14</v>
      </c>
      <c r="K55" s="24">
        <v>196342.2</v>
      </c>
      <c r="L55" s="24">
        <f t="shared" si="4"/>
        <v>208523.34000000003</v>
      </c>
      <c r="M55" s="9">
        <f t="shared" si="18"/>
        <v>0</v>
      </c>
    </row>
    <row r="56" spans="1:13" s="7" customFormat="1" x14ac:dyDescent="0.25">
      <c r="A56" s="3" t="s">
        <v>55</v>
      </c>
      <c r="B56" s="11">
        <f t="shared" si="12"/>
        <v>417046.68000000005</v>
      </c>
      <c r="C56" s="25">
        <v>3334720</v>
      </c>
      <c r="D56" s="4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12181.14</v>
      </c>
      <c r="K56" s="26">
        <v>196342.2</v>
      </c>
      <c r="L56" s="26">
        <f t="shared" si="4"/>
        <v>208523.34000000003</v>
      </c>
      <c r="M56" s="11">
        <v>0</v>
      </c>
    </row>
    <row r="57" spans="1:13" s="7" customFormat="1" ht="30" x14ac:dyDescent="0.25">
      <c r="A57" s="3" t="s">
        <v>56</v>
      </c>
      <c r="B57" s="11">
        <f t="shared" si="12"/>
        <v>0</v>
      </c>
      <c r="C57" s="26">
        <v>275400</v>
      </c>
      <c r="D57" s="47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f t="shared" si="4"/>
        <v>0</v>
      </c>
      <c r="M57" s="11">
        <v>0</v>
      </c>
    </row>
    <row r="58" spans="1:13" s="7" customFormat="1" ht="30" x14ac:dyDescent="0.25">
      <c r="A58" s="3" t="s">
        <v>57</v>
      </c>
      <c r="B58" s="11">
        <f t="shared" si="12"/>
        <v>0</v>
      </c>
      <c r="C58" s="26">
        <v>0</v>
      </c>
      <c r="D58" s="47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f t="shared" si="4"/>
        <v>0</v>
      </c>
      <c r="M58" s="11">
        <v>0</v>
      </c>
    </row>
    <row r="59" spans="1:13" s="7" customFormat="1" ht="30" x14ac:dyDescent="0.25">
      <c r="A59" s="3" t="s">
        <v>58</v>
      </c>
      <c r="B59" s="11">
        <f t="shared" si="12"/>
        <v>0</v>
      </c>
      <c r="C59" s="26">
        <v>0</v>
      </c>
      <c r="D59" s="4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f t="shared" si="4"/>
        <v>0</v>
      </c>
      <c r="M59" s="11">
        <v>0</v>
      </c>
    </row>
    <row r="60" spans="1:13" s="7" customFormat="1" ht="30" x14ac:dyDescent="0.25">
      <c r="A60" s="3" t="s">
        <v>59</v>
      </c>
      <c r="B60" s="11">
        <f t="shared" si="12"/>
        <v>0</v>
      </c>
      <c r="C60" s="25">
        <v>0</v>
      </c>
      <c r="D60" s="4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f t="shared" si="4"/>
        <v>0</v>
      </c>
      <c r="M60" s="11">
        <v>0</v>
      </c>
    </row>
    <row r="61" spans="1:13" s="7" customFormat="1" x14ac:dyDescent="0.25">
      <c r="A61" s="3" t="s">
        <v>60</v>
      </c>
      <c r="B61" s="11">
        <f t="shared" si="12"/>
        <v>0</v>
      </c>
      <c r="C61" s="26"/>
      <c r="D61" s="4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f t="shared" si="4"/>
        <v>0</v>
      </c>
      <c r="M61" s="11">
        <v>0</v>
      </c>
    </row>
    <row r="62" spans="1:13" s="7" customFormat="1" x14ac:dyDescent="0.25">
      <c r="A62" s="3" t="s">
        <v>61</v>
      </c>
      <c r="B62" s="11">
        <f t="shared" si="12"/>
        <v>0</v>
      </c>
      <c r="C62" s="26">
        <v>0</v>
      </c>
      <c r="D62" s="47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f t="shared" si="4"/>
        <v>0</v>
      </c>
      <c r="M62" s="11">
        <v>0</v>
      </c>
    </row>
    <row r="63" spans="1:13" s="7" customFormat="1" x14ac:dyDescent="0.25">
      <c r="A63" s="3" t="s">
        <v>62</v>
      </c>
      <c r="B63" s="11">
        <f t="shared" si="12"/>
        <v>0</v>
      </c>
      <c r="C63" s="26">
        <v>0</v>
      </c>
      <c r="D63" s="47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f t="shared" si="4"/>
        <v>0</v>
      </c>
      <c r="M63" s="11">
        <v>0</v>
      </c>
    </row>
    <row r="64" spans="1:13" s="7" customFormat="1" ht="30" x14ac:dyDescent="0.25">
      <c r="A64" s="3" t="s">
        <v>63</v>
      </c>
      <c r="B64" s="11">
        <f t="shared" si="12"/>
        <v>0</v>
      </c>
      <c r="C64" s="26">
        <v>0</v>
      </c>
      <c r="D64" s="47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f t="shared" si="4"/>
        <v>0</v>
      </c>
      <c r="M64" s="11">
        <v>0</v>
      </c>
    </row>
    <row r="65" spans="1:13" s="17" customFormat="1" x14ac:dyDescent="0.25">
      <c r="A65" s="2" t="s">
        <v>64</v>
      </c>
      <c r="B65" s="9">
        <f t="shared" si="12"/>
        <v>0</v>
      </c>
      <c r="C65" s="24">
        <f t="shared" ref="C65:E65" si="21">SUM(C66:C69)</f>
        <v>0</v>
      </c>
      <c r="D65" s="45">
        <f t="shared" si="21"/>
        <v>0</v>
      </c>
      <c r="E65" s="24">
        <f t="shared" si="21"/>
        <v>0</v>
      </c>
      <c r="F65" s="24">
        <f t="shared" ref="F65:G65" si="22">SUM(F66:F69)</f>
        <v>0</v>
      </c>
      <c r="G65" s="24">
        <f t="shared" si="22"/>
        <v>0</v>
      </c>
      <c r="H65" s="24">
        <f t="shared" ref="H65:I65" si="23">SUM(H66:H69)</f>
        <v>0</v>
      </c>
      <c r="I65" s="24">
        <f t="shared" si="23"/>
        <v>0</v>
      </c>
      <c r="J65" s="24">
        <f t="shared" ref="J65:K65" si="24">SUM(J66:J69)</f>
        <v>0</v>
      </c>
      <c r="K65" s="24">
        <f t="shared" si="24"/>
        <v>0</v>
      </c>
      <c r="L65" s="24">
        <f t="shared" si="4"/>
        <v>0</v>
      </c>
      <c r="M65" s="9">
        <f t="shared" ref="M65" si="25">SUM(M66:M69)</f>
        <v>0</v>
      </c>
    </row>
    <row r="66" spans="1:13" s="7" customFormat="1" x14ac:dyDescent="0.25">
      <c r="A66" s="3" t="s">
        <v>65</v>
      </c>
      <c r="B66" s="11">
        <f t="shared" si="12"/>
        <v>0</v>
      </c>
      <c r="C66" s="26">
        <v>0</v>
      </c>
      <c r="D66" s="47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f t="shared" si="4"/>
        <v>0</v>
      </c>
      <c r="M66" s="11">
        <v>0</v>
      </c>
    </row>
    <row r="67" spans="1:13" s="7" customFormat="1" x14ac:dyDescent="0.25">
      <c r="A67" s="3" t="s">
        <v>66</v>
      </c>
      <c r="B67" s="11">
        <f t="shared" si="12"/>
        <v>0</v>
      </c>
      <c r="C67" s="26">
        <v>0</v>
      </c>
      <c r="D67" s="47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f t="shared" si="4"/>
        <v>0</v>
      </c>
      <c r="M67" s="11">
        <v>0</v>
      </c>
    </row>
    <row r="68" spans="1:13" s="7" customFormat="1" ht="28.5" customHeight="1" x14ac:dyDescent="0.25">
      <c r="A68" s="3" t="s">
        <v>67</v>
      </c>
      <c r="B68" s="11">
        <f t="shared" si="12"/>
        <v>0</v>
      </c>
      <c r="C68" s="26">
        <v>0</v>
      </c>
      <c r="D68" s="47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f t="shared" si="4"/>
        <v>0</v>
      </c>
      <c r="M68" s="11">
        <v>0</v>
      </c>
    </row>
    <row r="69" spans="1:13" s="7" customFormat="1" ht="37.5" customHeight="1" x14ac:dyDescent="0.25">
      <c r="A69" s="3" t="s">
        <v>68</v>
      </c>
      <c r="B69" s="11">
        <f t="shared" si="12"/>
        <v>0</v>
      </c>
      <c r="C69" s="26">
        <v>0</v>
      </c>
      <c r="D69" s="47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f t="shared" si="4"/>
        <v>0</v>
      </c>
      <c r="M69" s="11">
        <v>0</v>
      </c>
    </row>
    <row r="70" spans="1:13" s="17" customFormat="1" ht="30" x14ac:dyDescent="0.25">
      <c r="A70" s="2" t="s">
        <v>69</v>
      </c>
      <c r="B70" s="9">
        <f t="shared" si="12"/>
        <v>0</v>
      </c>
      <c r="C70" s="24">
        <f t="shared" ref="C70:E70" si="26">SUM(C71:C72)</f>
        <v>0</v>
      </c>
      <c r="D70" s="45">
        <f t="shared" si="26"/>
        <v>0</v>
      </c>
      <c r="E70" s="24">
        <f t="shared" si="26"/>
        <v>0</v>
      </c>
      <c r="F70" s="24">
        <f t="shared" ref="F70:G70" si="27">SUM(F71:F72)</f>
        <v>0</v>
      </c>
      <c r="G70" s="24">
        <f t="shared" si="27"/>
        <v>0</v>
      </c>
      <c r="H70" s="24">
        <f t="shared" ref="H70:I70" si="28">SUM(H71:H72)</f>
        <v>0</v>
      </c>
      <c r="I70" s="24">
        <f t="shared" si="28"/>
        <v>0</v>
      </c>
      <c r="J70" s="24">
        <f t="shared" ref="J70:K70" si="29">SUM(J71:J72)</f>
        <v>0</v>
      </c>
      <c r="K70" s="24">
        <f t="shared" si="29"/>
        <v>0</v>
      </c>
      <c r="L70" s="24">
        <f t="shared" si="4"/>
        <v>0</v>
      </c>
      <c r="M70" s="9">
        <f t="shared" ref="M70" si="30">SUM(M71:M72)</f>
        <v>0</v>
      </c>
    </row>
    <row r="71" spans="1:13" s="7" customFormat="1" x14ac:dyDescent="0.25">
      <c r="A71" s="3" t="s">
        <v>70</v>
      </c>
      <c r="B71" s="11">
        <f t="shared" si="12"/>
        <v>0</v>
      </c>
      <c r="C71" s="26">
        <v>0</v>
      </c>
      <c r="D71" s="47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f t="shared" si="4"/>
        <v>0</v>
      </c>
      <c r="M71" s="11">
        <v>0</v>
      </c>
    </row>
    <row r="72" spans="1:13" s="7" customFormat="1" ht="30" x14ac:dyDescent="0.25">
      <c r="A72" s="3" t="s">
        <v>71</v>
      </c>
      <c r="B72" s="11">
        <f t="shared" si="12"/>
        <v>0</v>
      </c>
      <c r="C72" s="26">
        <v>0</v>
      </c>
      <c r="D72" s="47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f t="shared" si="4"/>
        <v>0</v>
      </c>
      <c r="M72" s="11">
        <v>0</v>
      </c>
    </row>
    <row r="73" spans="1:13" s="17" customFormat="1" x14ac:dyDescent="0.25">
      <c r="A73" s="2" t="s">
        <v>72</v>
      </c>
      <c r="B73" s="9">
        <f t="shared" si="12"/>
        <v>0</v>
      </c>
      <c r="C73" s="24">
        <f t="shared" ref="C73:E73" si="31">SUM(C74:C76)</f>
        <v>0</v>
      </c>
      <c r="D73" s="45">
        <f t="shared" si="31"/>
        <v>0</v>
      </c>
      <c r="E73" s="24">
        <f t="shared" si="31"/>
        <v>0</v>
      </c>
      <c r="F73" s="24">
        <f t="shared" ref="F73:G73" si="32">SUM(F74:F76)</f>
        <v>0</v>
      </c>
      <c r="G73" s="24">
        <f t="shared" si="32"/>
        <v>0</v>
      </c>
      <c r="H73" s="24">
        <f t="shared" ref="H73:I73" si="33">SUM(H74:H76)</f>
        <v>0</v>
      </c>
      <c r="I73" s="24">
        <f t="shared" si="33"/>
        <v>0</v>
      </c>
      <c r="J73" s="24">
        <f t="shared" ref="J73:K73" si="34">SUM(J74:J76)</f>
        <v>0</v>
      </c>
      <c r="K73" s="24">
        <f t="shared" si="34"/>
        <v>0</v>
      </c>
      <c r="L73" s="24">
        <f t="shared" si="4"/>
        <v>0</v>
      </c>
      <c r="M73" s="9">
        <f t="shared" ref="M73" si="35">SUM(M74:M76)</f>
        <v>0</v>
      </c>
    </row>
    <row r="74" spans="1:13" s="7" customFormat="1" ht="30" x14ac:dyDescent="0.25">
      <c r="A74" s="3" t="s">
        <v>73</v>
      </c>
      <c r="B74" s="11">
        <f t="shared" si="12"/>
        <v>0</v>
      </c>
      <c r="C74" s="26">
        <v>0</v>
      </c>
      <c r="D74" s="47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f t="shared" si="4"/>
        <v>0</v>
      </c>
      <c r="M74" s="11">
        <v>0</v>
      </c>
    </row>
    <row r="75" spans="1:13" s="7" customFormat="1" ht="30" x14ac:dyDescent="0.25">
      <c r="A75" s="3" t="s">
        <v>74</v>
      </c>
      <c r="B75" s="11">
        <f t="shared" si="12"/>
        <v>0</v>
      </c>
      <c r="C75" s="26">
        <v>0</v>
      </c>
      <c r="D75" s="47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f t="shared" si="4"/>
        <v>0</v>
      </c>
      <c r="M75" s="11">
        <v>0</v>
      </c>
    </row>
    <row r="76" spans="1:13" s="7" customFormat="1" ht="30" x14ac:dyDescent="0.25">
      <c r="A76" s="3" t="s">
        <v>75</v>
      </c>
      <c r="B76" s="11">
        <f t="shared" si="12"/>
        <v>0</v>
      </c>
      <c r="C76" s="26">
        <v>0</v>
      </c>
      <c r="D76" s="47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f t="shared" si="4"/>
        <v>0</v>
      </c>
      <c r="M76" s="11">
        <v>0</v>
      </c>
    </row>
    <row r="77" spans="1:13" s="7" customFormat="1" x14ac:dyDescent="0.25">
      <c r="A77" s="4" t="s">
        <v>76</v>
      </c>
      <c r="B77" s="12">
        <f t="shared" si="12"/>
        <v>137169054.01999998</v>
      </c>
      <c r="C77" s="27">
        <f>C12</f>
        <v>155378494</v>
      </c>
      <c r="D77" s="48">
        <f t="shared" ref="D77" si="36">D12</f>
        <v>0</v>
      </c>
      <c r="E77" s="27">
        <f t="shared" ref="E77:J77" si="37">E12</f>
        <v>6383090.5</v>
      </c>
      <c r="F77" s="27">
        <f t="shared" si="37"/>
        <v>8128288.9800000004</v>
      </c>
      <c r="G77" s="27">
        <f t="shared" si="37"/>
        <v>7785551.8700000001</v>
      </c>
      <c r="H77" s="27">
        <f t="shared" si="37"/>
        <v>7877463.2400000002</v>
      </c>
      <c r="I77" s="27">
        <f t="shared" si="37"/>
        <v>11923717.41</v>
      </c>
      <c r="J77" s="27">
        <f t="shared" si="37"/>
        <v>15297863.08</v>
      </c>
      <c r="K77" s="27">
        <f t="shared" ref="K77" si="38">K12</f>
        <v>11188551.93</v>
      </c>
      <c r="L77" s="27">
        <f t="shared" ref="L77:L90" si="39">SUM(E77:E77)+F77+G77+H77+I77+J77+K77</f>
        <v>68584527.00999999</v>
      </c>
      <c r="M77" s="12">
        <f t="shared" ref="M77" si="40">M12</f>
        <v>0</v>
      </c>
    </row>
    <row r="78" spans="1:13" s="7" customFormat="1" hidden="1" x14ac:dyDescent="0.25">
      <c r="A78" s="3"/>
      <c r="B78" s="10"/>
      <c r="C78" s="33"/>
      <c r="D78" s="47"/>
      <c r="E78" s="11"/>
      <c r="F78" s="11"/>
      <c r="G78" s="11"/>
      <c r="H78" s="11"/>
      <c r="I78" s="11"/>
      <c r="J78" s="11"/>
      <c r="K78" s="11"/>
      <c r="L78" s="11">
        <f t="shared" si="39"/>
        <v>0</v>
      </c>
      <c r="M78" s="10"/>
    </row>
    <row r="79" spans="1:13" s="7" customFormat="1" x14ac:dyDescent="0.25">
      <c r="A79" s="1" t="s">
        <v>77</v>
      </c>
      <c r="B79" s="8">
        <f t="shared" ref="B79:B88" si="41">SUM(E79:M79)</f>
        <v>0</v>
      </c>
      <c r="C79" s="34">
        <f t="shared" ref="C79:D79" si="42">C80+C83+C86</f>
        <v>0</v>
      </c>
      <c r="D79" s="44">
        <f t="shared" si="42"/>
        <v>0</v>
      </c>
      <c r="E79" s="8">
        <f t="shared" ref="E79:J79" si="43">E80+E83+E86</f>
        <v>0</v>
      </c>
      <c r="F79" s="8">
        <f t="shared" si="43"/>
        <v>0</v>
      </c>
      <c r="G79" s="8">
        <f t="shared" si="43"/>
        <v>0</v>
      </c>
      <c r="H79" s="8">
        <f t="shared" si="43"/>
        <v>0</v>
      </c>
      <c r="I79" s="8">
        <f t="shared" si="43"/>
        <v>0</v>
      </c>
      <c r="J79" s="8">
        <f t="shared" si="43"/>
        <v>0</v>
      </c>
      <c r="K79" s="8">
        <f t="shared" ref="K79" si="44">K80+K83+K86</f>
        <v>0</v>
      </c>
      <c r="L79" s="8">
        <f t="shared" si="39"/>
        <v>0</v>
      </c>
      <c r="M79" s="8">
        <f t="shared" ref="M79" si="45">M80+M83+M86</f>
        <v>0</v>
      </c>
    </row>
    <row r="80" spans="1:13" s="17" customFormat="1" ht="24.75" customHeight="1" x14ac:dyDescent="0.25">
      <c r="A80" s="2" t="s">
        <v>78</v>
      </c>
      <c r="B80" s="9">
        <f t="shared" si="41"/>
        <v>0</v>
      </c>
      <c r="C80" s="35">
        <f t="shared" ref="C80:D80" si="46">SUM(C81:C82)</f>
        <v>0</v>
      </c>
      <c r="D80" s="45">
        <f t="shared" si="46"/>
        <v>0</v>
      </c>
      <c r="E80" s="9">
        <f t="shared" ref="E80:J80" si="47">SUM(E81:E82)</f>
        <v>0</v>
      </c>
      <c r="F80" s="9">
        <f t="shared" si="47"/>
        <v>0</v>
      </c>
      <c r="G80" s="9">
        <f t="shared" si="47"/>
        <v>0</v>
      </c>
      <c r="H80" s="9">
        <f t="shared" si="47"/>
        <v>0</v>
      </c>
      <c r="I80" s="9">
        <f t="shared" si="47"/>
        <v>0</v>
      </c>
      <c r="J80" s="9">
        <f t="shared" si="47"/>
        <v>0</v>
      </c>
      <c r="K80" s="9">
        <f t="shared" ref="K80" si="48">SUM(K81:K82)</f>
        <v>0</v>
      </c>
      <c r="L80" s="9">
        <f t="shared" si="39"/>
        <v>0</v>
      </c>
      <c r="M80" s="9">
        <f t="shared" ref="M80" si="49">SUM(M81:M82)</f>
        <v>0</v>
      </c>
    </row>
    <row r="81" spans="1:13" s="7" customFormat="1" ht="21.75" customHeight="1" x14ac:dyDescent="0.25">
      <c r="A81" s="3" t="s">
        <v>79</v>
      </c>
      <c r="B81" s="11">
        <f t="shared" si="41"/>
        <v>0</v>
      </c>
      <c r="C81" s="33">
        <v>0</v>
      </c>
      <c r="D81" s="47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f t="shared" si="39"/>
        <v>0</v>
      </c>
      <c r="M81" s="11">
        <v>0</v>
      </c>
    </row>
    <row r="82" spans="1:13" s="7" customFormat="1" ht="30" x14ac:dyDescent="0.25">
      <c r="A82" s="3" t="s">
        <v>80</v>
      </c>
      <c r="B82" s="11">
        <f t="shared" si="41"/>
        <v>0</v>
      </c>
      <c r="C82" s="33">
        <v>0</v>
      </c>
      <c r="D82" s="47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f t="shared" si="39"/>
        <v>0</v>
      </c>
      <c r="M82" s="11">
        <v>0</v>
      </c>
    </row>
    <row r="83" spans="1:13" s="17" customFormat="1" x14ac:dyDescent="0.25">
      <c r="A83" s="2" t="s">
        <v>81</v>
      </c>
      <c r="B83" s="9">
        <f t="shared" si="41"/>
        <v>0</v>
      </c>
      <c r="C83" s="35">
        <f t="shared" ref="C83:D83" si="50">SUM(C84:C85)</f>
        <v>0</v>
      </c>
      <c r="D83" s="45">
        <f t="shared" si="50"/>
        <v>0</v>
      </c>
      <c r="E83" s="9">
        <f t="shared" ref="E83:J83" si="51">SUM(E84:E85)</f>
        <v>0</v>
      </c>
      <c r="F83" s="9">
        <f t="shared" si="51"/>
        <v>0</v>
      </c>
      <c r="G83" s="9">
        <f t="shared" si="51"/>
        <v>0</v>
      </c>
      <c r="H83" s="9">
        <f t="shared" si="51"/>
        <v>0</v>
      </c>
      <c r="I83" s="9">
        <f t="shared" si="51"/>
        <v>0</v>
      </c>
      <c r="J83" s="9">
        <f t="shared" si="51"/>
        <v>0</v>
      </c>
      <c r="K83" s="9">
        <f t="shared" ref="K83" si="52">SUM(K84:K85)</f>
        <v>0</v>
      </c>
      <c r="L83" s="9">
        <f t="shared" si="39"/>
        <v>0</v>
      </c>
      <c r="M83" s="9">
        <f t="shared" ref="M83" si="53">SUM(M84:M85)</f>
        <v>0</v>
      </c>
    </row>
    <row r="84" spans="1:13" s="7" customFormat="1" ht="30" x14ac:dyDescent="0.25">
      <c r="A84" s="3" t="s">
        <v>82</v>
      </c>
      <c r="B84" s="11">
        <f t="shared" si="41"/>
        <v>0</v>
      </c>
      <c r="C84" s="33">
        <v>0</v>
      </c>
      <c r="D84" s="47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f t="shared" si="39"/>
        <v>0</v>
      </c>
      <c r="M84" s="11">
        <v>0</v>
      </c>
    </row>
    <row r="85" spans="1:13" s="7" customFormat="1" ht="30" x14ac:dyDescent="0.25">
      <c r="A85" s="3" t="s">
        <v>83</v>
      </c>
      <c r="B85" s="11">
        <f t="shared" si="41"/>
        <v>0</v>
      </c>
      <c r="C85" s="33">
        <v>0</v>
      </c>
      <c r="D85" s="47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f t="shared" si="39"/>
        <v>0</v>
      </c>
      <c r="M85" s="11">
        <v>0</v>
      </c>
    </row>
    <row r="86" spans="1:13" s="17" customFormat="1" ht="23.25" customHeight="1" x14ac:dyDescent="0.25">
      <c r="A86" s="2" t="s">
        <v>84</v>
      </c>
      <c r="B86" s="9">
        <f t="shared" si="41"/>
        <v>0</v>
      </c>
      <c r="C86" s="35">
        <f t="shared" ref="C86:D86" si="54">SUM(C87)</f>
        <v>0</v>
      </c>
      <c r="D86" s="45">
        <f t="shared" si="54"/>
        <v>0</v>
      </c>
      <c r="E86" s="9">
        <f t="shared" ref="E86:K86" si="55">SUM(E87)</f>
        <v>0</v>
      </c>
      <c r="F86" s="9">
        <f t="shared" si="55"/>
        <v>0</v>
      </c>
      <c r="G86" s="9">
        <f t="shared" si="55"/>
        <v>0</v>
      </c>
      <c r="H86" s="9">
        <f t="shared" si="55"/>
        <v>0</v>
      </c>
      <c r="I86" s="9">
        <f t="shared" si="55"/>
        <v>0</v>
      </c>
      <c r="J86" s="9">
        <f t="shared" si="55"/>
        <v>0</v>
      </c>
      <c r="K86" s="9">
        <f t="shared" si="55"/>
        <v>0</v>
      </c>
      <c r="L86" s="9">
        <f t="shared" si="39"/>
        <v>0</v>
      </c>
      <c r="M86" s="9">
        <f t="shared" ref="M86" si="56">SUM(M87)</f>
        <v>0</v>
      </c>
    </row>
    <row r="87" spans="1:13" s="7" customFormat="1" ht="25.5" customHeight="1" x14ac:dyDescent="0.25">
      <c r="A87" s="3" t="s">
        <v>85</v>
      </c>
      <c r="B87" s="11">
        <f t="shared" si="41"/>
        <v>0</v>
      </c>
      <c r="C87" s="33">
        <v>0</v>
      </c>
      <c r="D87" s="47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f t="shared" si="39"/>
        <v>0</v>
      </c>
      <c r="M87" s="11">
        <v>0</v>
      </c>
    </row>
    <row r="88" spans="1:13" s="7" customFormat="1" x14ac:dyDescent="0.25">
      <c r="A88" s="4" t="s">
        <v>86</v>
      </c>
      <c r="B88" s="12">
        <f t="shared" si="41"/>
        <v>0</v>
      </c>
      <c r="C88" s="36">
        <f t="shared" ref="C88:D88" si="57">C79</f>
        <v>0</v>
      </c>
      <c r="D88" s="48">
        <f t="shared" si="57"/>
        <v>0</v>
      </c>
      <c r="E88" s="12">
        <f t="shared" ref="E88:J88" si="58">E79</f>
        <v>0</v>
      </c>
      <c r="F88" s="12">
        <f t="shared" si="58"/>
        <v>0</v>
      </c>
      <c r="G88" s="12">
        <f t="shared" si="58"/>
        <v>0</v>
      </c>
      <c r="H88" s="12">
        <f t="shared" si="58"/>
        <v>0</v>
      </c>
      <c r="I88" s="12">
        <f t="shared" si="58"/>
        <v>0</v>
      </c>
      <c r="J88" s="12">
        <f t="shared" si="58"/>
        <v>0</v>
      </c>
      <c r="K88" s="12">
        <f t="shared" ref="K88" si="59">K79</f>
        <v>0</v>
      </c>
      <c r="L88" s="12">
        <f t="shared" si="39"/>
        <v>0</v>
      </c>
      <c r="M88" s="12">
        <f t="shared" ref="M88" si="60">M79</f>
        <v>0</v>
      </c>
    </row>
    <row r="89" spans="1:13" s="30" customFormat="1" ht="8.25" x14ac:dyDescent="0.25">
      <c r="B89" s="39"/>
      <c r="C89" s="40"/>
      <c r="D89" s="49"/>
      <c r="E89" s="39"/>
      <c r="F89" s="39"/>
      <c r="G89" s="39"/>
      <c r="H89" s="39"/>
      <c r="I89" s="39"/>
      <c r="J89" s="39"/>
      <c r="K89" s="39"/>
      <c r="L89" s="39">
        <f t="shared" si="39"/>
        <v>0</v>
      </c>
      <c r="M89" s="39"/>
    </row>
    <row r="90" spans="1:13" s="7" customFormat="1" ht="31.5" x14ac:dyDescent="0.25">
      <c r="A90" s="5" t="s">
        <v>87</v>
      </c>
      <c r="B90" s="13">
        <f>SUM(E90:M90)</f>
        <v>137169054.01999998</v>
      </c>
      <c r="C90" s="37">
        <f>C77+C88</f>
        <v>155378494</v>
      </c>
      <c r="D90" s="50">
        <f t="shared" ref="D90" si="61">D77+D88</f>
        <v>0</v>
      </c>
      <c r="E90" s="14">
        <f t="shared" ref="E90:J90" si="62">E77+E88</f>
        <v>6383090.5</v>
      </c>
      <c r="F90" s="14">
        <f t="shared" si="62"/>
        <v>8128288.9800000004</v>
      </c>
      <c r="G90" s="14">
        <f t="shared" si="62"/>
        <v>7785551.8700000001</v>
      </c>
      <c r="H90" s="14">
        <f t="shared" si="62"/>
        <v>7877463.2400000002</v>
      </c>
      <c r="I90" s="14">
        <f t="shared" si="62"/>
        <v>11923717.41</v>
      </c>
      <c r="J90" s="14">
        <f t="shared" si="62"/>
        <v>15297863.08</v>
      </c>
      <c r="K90" s="14">
        <f t="shared" ref="K90" si="63">K77+K88</f>
        <v>11188551.93</v>
      </c>
      <c r="L90" s="14">
        <f t="shared" si="39"/>
        <v>68584527.00999999</v>
      </c>
      <c r="M90" s="14">
        <f t="shared" ref="M90" si="64">M77+M88</f>
        <v>0</v>
      </c>
    </row>
    <row r="91" spans="1:13" x14ac:dyDescent="0.25">
      <c r="A91" t="s">
        <v>88</v>
      </c>
    </row>
    <row r="92" spans="1:13" x14ac:dyDescent="0.25">
      <c r="A92" t="s">
        <v>89</v>
      </c>
    </row>
    <row r="93" spans="1:13" x14ac:dyDescent="0.25">
      <c r="A93" t="s">
        <v>90</v>
      </c>
    </row>
    <row r="94" spans="1:13" x14ac:dyDescent="0.25">
      <c r="A94" t="s">
        <v>6</v>
      </c>
    </row>
    <row r="95" spans="1:13" x14ac:dyDescent="0.25">
      <c r="A95" t="s">
        <v>91</v>
      </c>
    </row>
    <row r="96" spans="1:13" x14ac:dyDescent="0.25">
      <c r="A96" t="s">
        <v>92</v>
      </c>
      <c r="L96" s="31"/>
    </row>
    <row r="97" spans="1:5" x14ac:dyDescent="0.25">
      <c r="A97" s="51"/>
      <c r="B97" s="51"/>
      <c r="C97" s="51"/>
      <c r="D97" s="51"/>
      <c r="E97" s="51"/>
    </row>
    <row r="98" spans="1:5" x14ac:dyDescent="0.25">
      <c r="B98"/>
      <c r="C98"/>
      <c r="D98"/>
    </row>
    <row r="99" spans="1:5" x14ac:dyDescent="0.25">
      <c r="B99"/>
      <c r="C99"/>
      <c r="D99"/>
    </row>
    <row r="100" spans="1:5" x14ac:dyDescent="0.25">
      <c r="B100"/>
      <c r="C100"/>
      <c r="D100"/>
    </row>
    <row r="101" spans="1:5" x14ac:dyDescent="0.25">
      <c r="B101"/>
      <c r="C101"/>
      <c r="D101"/>
    </row>
    <row r="102" spans="1:5" x14ac:dyDescent="0.25">
      <c r="B102"/>
      <c r="C102"/>
      <c r="D102"/>
    </row>
  </sheetData>
  <mergeCells count="7">
    <mergeCell ref="A97:E97"/>
    <mergeCell ref="A1:M1"/>
    <mergeCell ref="A8:M8"/>
    <mergeCell ref="A9:M9"/>
    <mergeCell ref="A10:L10"/>
    <mergeCell ref="A2:L5"/>
    <mergeCell ref="A7:L7"/>
  </mergeCells>
  <printOptions horizontalCentered="1"/>
  <pageMargins left="0.39370078740157483" right="0.39370078740157483" top="0.19685039370078741" bottom="0.19685039370078741" header="0" footer="0.31496062992125984"/>
  <pageSetup scale="69" fitToHeight="0" orientation="landscape" r:id="rId1"/>
  <rowBreaks count="2" manualBreakCount="2">
    <brk id="51" max="9" man="1"/>
    <brk id="80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(2025-07)</vt:lpstr>
      <vt:lpstr>'Plantilla Ejecución (2025-07)'!Área_de_impresión</vt:lpstr>
      <vt:lpstr>'Plantilla Ejecución (2025-07)'!Títulos_a_imprimir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2025-08-06T14:24:28Z</cp:lastPrinted>
  <dcterms:created xsi:type="dcterms:W3CDTF">2018-04-17T18:57:16Z</dcterms:created>
  <dcterms:modified xsi:type="dcterms:W3CDTF">2025-08-06T14:26:19Z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