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1" documentId="8_{BA520795-D26A-456D-9288-343B9DFE326B}" xr6:coauthVersionLast="47" xr6:coauthVersionMax="47" xr10:uidLastSave="{33A6CB1B-4DB5-422B-A307-E35688F6A4E9}"/>
  <bookViews>
    <workbookView xWindow="-120" yWindow="-120" windowWidth="29040" windowHeight="15720" tabRatio="881" xr2:uid="{00000000-000D-0000-FFFF-FFFF00000000}"/>
  </bookViews>
  <sheets>
    <sheet name="Plantilla Ejecución (2023-09)" sheetId="31" r:id="rId1"/>
    <sheet name="Firmas" sheetId="32" state="hidden" r:id="rId2"/>
  </sheets>
  <definedNames>
    <definedName name="_xlnm.Print_Area" localSheetId="0">'Plantilla Ejecución (2023-09)'!$A$1:$N$110</definedName>
    <definedName name="_xlnm.Print_Titles" localSheetId="0">'Plantilla Ejecución (2023-09)'!$11:$11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31" l="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6" i="31"/>
  <c r="N78" i="31"/>
  <c r="N79" i="31"/>
  <c r="N80" i="31"/>
  <c r="N81" i="31"/>
  <c r="N82" i="31"/>
  <c r="N83" i="31"/>
  <c r="N84" i="31"/>
  <c r="N85" i="31"/>
  <c r="N86" i="31"/>
  <c r="N87" i="31"/>
  <c r="N88" i="31"/>
  <c r="N89" i="31"/>
  <c r="M77" i="31"/>
  <c r="N77" i="31" s="1"/>
  <c r="L77" i="31"/>
  <c r="L90" i="31" s="1"/>
  <c r="K77" i="31"/>
  <c r="K90" i="31" s="1"/>
  <c r="J77" i="31"/>
  <c r="J90" i="31" s="1"/>
  <c r="I77" i="31"/>
  <c r="I90" i="31" s="1"/>
  <c r="H77" i="31"/>
  <c r="H90" i="31" s="1"/>
  <c r="G77" i="31"/>
  <c r="G90" i="31" s="1"/>
  <c r="F77" i="31"/>
  <c r="F90" i="31" s="1"/>
  <c r="M90" i="31" l="1"/>
  <c r="N90" i="31" s="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C29" i="31"/>
  <c r="D29" i="31"/>
  <c r="C19" i="31"/>
  <c r="D19" i="31"/>
  <c r="C13" i="31"/>
  <c r="D13" i="31"/>
  <c r="D79" i="31" l="1"/>
  <c r="D88" i="31" s="1"/>
  <c r="C79" i="31"/>
  <c r="C88" i="31" s="1"/>
  <c r="C12" i="31"/>
  <c r="C77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D90" i="31" l="1"/>
  <c r="B16" i="31"/>
  <c r="B56" i="31"/>
  <c r="B20" i="31"/>
  <c r="B30" i="31"/>
  <c r="B14" i="31"/>
  <c r="C90" i="31"/>
  <c r="O86" i="31"/>
  <c r="E86" i="31"/>
  <c r="O83" i="31"/>
  <c r="E83" i="31"/>
  <c r="O80" i="31"/>
  <c r="E80" i="31"/>
  <c r="O73" i="31"/>
  <c r="O70" i="31"/>
  <c r="O65" i="31"/>
  <c r="O55" i="31"/>
  <c r="O47" i="31"/>
  <c r="O39" i="31"/>
  <c r="O29" i="31"/>
  <c r="E29" i="31"/>
  <c r="O19" i="31"/>
  <c r="E19" i="31"/>
  <c r="O13" i="31"/>
  <c r="E13" i="31"/>
  <c r="AA12" i="31"/>
  <c r="T12" i="31"/>
  <c r="U12" i="31" s="1"/>
  <c r="V12" i="31" s="1"/>
  <c r="W12" i="31" s="1"/>
  <c r="X12" i="31" s="1"/>
  <c r="Y12" i="31" s="1"/>
  <c r="B83" i="31" l="1"/>
  <c r="B80" i="31"/>
  <c r="B65" i="31"/>
  <c r="B70" i="31"/>
  <c r="B73" i="31"/>
  <c r="B47" i="31"/>
  <c r="B55" i="31"/>
  <c r="B29" i="31"/>
  <c r="B86" i="31"/>
  <c r="O12" i="31"/>
  <c r="O77" i="31" s="1"/>
  <c r="O79" i="31"/>
  <c r="O88" i="31" s="1"/>
  <c r="E79" i="31"/>
  <c r="E12" i="31"/>
  <c r="Z11" i="31"/>
  <c r="AA11" i="31" s="1"/>
  <c r="E77" i="31" l="1"/>
  <c r="B79" i="31"/>
  <c r="B13" i="31"/>
  <c r="E88" i="31"/>
  <c r="O90" i="31"/>
  <c r="E90" i="31" l="1"/>
  <c r="B88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<sst xmlns="http://schemas.openxmlformats.org/spreadsheetml/2006/main" count="114" uniqueCount="113">
  <si>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</si>
  <si>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</si>
  <si>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</si>
  <si>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</si>
  <si>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</si>
  <si>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</si>
  <si>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</si>
  <si>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</si>
  <si>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</si>
  <si>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</si>
  <si>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</si>
  <si>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</si>
  <si>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</si>
  <si>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</si>
  <si>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</si>
  <si>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</si>
  <si>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</si>
  <si>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</si>
  <si>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</si>
  <si>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</si>
  <si>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</si>
  <si>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</si>
  <si>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</si>
  <si>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</si>
  <si>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</si>
  <si>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</si>
  <si>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</si>
  <si>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</si>
  <si>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</si>
  <si>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</si>
  <si>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</si>
  <si>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</si>
  <si>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</si>
  <si>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</si>
  <si>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</si>
  <si>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</si>
  <si>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</si>
  <si>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</si>
  <si>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</si>
  <si>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</si>
  <si>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</si>
  <si>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</si>
  <si>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</si>
  <si>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</si>
  <si>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</si>
  <si>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</si>
  <si>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</si>
  <si>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</si>
  <si>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</si>
  <si>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</si>
  <si>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</si>
  <si>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</si>
  <si>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</si>
  <si>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</si>
  <si>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</si>
  <si>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</si>
  <si>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</si>
  <si>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</si>
  <si>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</si>
  <si>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</si>
  <si>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</si>
  <si>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</si>
  <si>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</si>
  <si>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</si>
  <si>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</si>
  <si>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</si>
  <si>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</si>
  <si>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</si>
  <si>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</si>
  <si>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</si>
  <si>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</si>
  <si>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</si>
  <si>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</si>
  <si>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</si>
  <si>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</si>
  <si>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</si>
  <si>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</si>
  <si>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</si>
  <si>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</si>
  <si>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</si>
  <si>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</si>
  <si>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</si>
  <si>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</si>
  <si>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</si>
  <si>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</si>
  <si>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</si>
  <si>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</si>
  <si>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</si>
  <si>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</si>
  <si>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</si>
  <si>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</si>
  <si>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</si>
  <si>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</si>
  <si>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</si>
  <si>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</si>
  <si>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</si>
  <si>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</si>
  <si>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</si>
  <si>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</si>
  <si>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</si>
  <si>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</si>
  <si>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</si>
  <si>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</si>
  <si>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Preparado por:</t>
  </si>
  <si>
    <t>Revisado por:</t>
  </si>
  <si>
    <t>Gliseldi Corina Rodríguez</t>
  </si>
  <si>
    <t>Encargada Sección de Presupuesto (Interina)</t>
  </si>
  <si>
    <t>Autorizado por:</t>
  </si>
  <si>
    <t>Mirna Mabel Veras</t>
  </si>
  <si>
    <t>Encargada División Financiera</t>
  </si>
  <si>
    <t>Elizabeth Darrel Pérez</t>
  </si>
  <si>
    <t>Analista Contabilidad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</si>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</sst>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123825</xdr:rowOff>
    </xdr:from>
    <xdr:to>
      <xdr:col>7</xdr:col>
      <xdr:colOff>199473</xdr:colOff>
      <xdr:row>6</xdr:row>
      <xdr:rowOff>88425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2382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1009649</xdr:colOff>
      <xdr:row>96</xdr:row>
      <xdr:rowOff>19050</xdr:rowOff>
    </xdr:from>
    <xdr:to>
      <xdr:col>11</xdr:col>
      <xdr:colOff>47696</xdr:colOff>
      <xdr:row>109</xdr:row>
      <xdr:rowOff>150215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B3CD27-D87E-1A8F-45B6-6B56EB106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49" y="28413075"/>
          <a:ext cx="7705797" cy="2607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A111"/>
  <sheetViews>
    <sheetView showGridLines="0" tabSelected="1" view="pageBreakPreview" topLeftCell="A4" zoomScaleNormal="100" zoomScaleSheetLayoutView="100" workbookViewId="0">
      <selection activeCell="L11" sqref="L11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13" width="13.85546875" customWidth="1"/>
    <col min="14" max="14" width="15.7109375" customWidth="1"/>
    <col min="15" max="15" width="8.7109375" hidden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s="7" customFormat="1" ht="18.75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7" s="7" customFormat="1" ht="18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1"/>
      <c r="P2" s="22" t="s">
        <v>0</v>
      </c>
    </row>
    <row r="3" spans="1:27" s="7" customFormat="1" ht="18.7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21"/>
      <c r="P3" s="15" t="s">
        <v>1</v>
      </c>
    </row>
    <row r="4" spans="1:27" s="7" customFormat="1" ht="18.7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21"/>
      <c r="P4" s="15" t="s">
        <v>2</v>
      </c>
    </row>
    <row r="5" spans="1:27" s="7" customFormat="1" ht="18.7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21"/>
      <c r="P5" s="15" t="s">
        <v>4</v>
      </c>
    </row>
    <row r="6" spans="1:27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spans="1:27" s="7" customFormat="1" ht="18.75" customHeight="1" x14ac:dyDescent="0.25">
      <c r="A7" s="50" t="s">
        <v>95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21"/>
      <c r="P7" s="15"/>
    </row>
    <row r="8" spans="1:27" s="7" customFormat="1" ht="15.75" customHeight="1" x14ac:dyDescent="0.25">
      <c r="A8" s="51" t="s">
        <v>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7" s="7" customFormat="1" ht="15" customHeight="1" x14ac:dyDescent="0.25">
      <c r="A9" s="52" t="s">
        <v>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1:27" s="7" customFormat="1" ht="1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27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45" t="s">
        <v>9</v>
      </c>
      <c r="F11" s="45" t="s">
        <v>96</v>
      </c>
      <c r="G11" s="45" t="s">
        <v>97</v>
      </c>
      <c r="H11" s="45" t="s">
        <v>98</v>
      </c>
      <c r="I11" s="45" t="s">
        <v>99</v>
      </c>
      <c r="J11" s="45" t="s">
        <v>100</v>
      </c>
      <c r="K11" s="45" t="s">
        <v>101</v>
      </c>
      <c r="L11" s="45" t="s">
        <v>102</v>
      </c>
      <c r="M11" s="45" t="s">
        <v>112</v>
      </c>
      <c r="N11" s="46" t="s">
        <v>8</v>
      </c>
      <c r="O11" s="20" t="s">
        <v>10</v>
      </c>
      <c r="Z11" s="16">
        <f>SUM(R12:Z12)</f>
        <v>11.029108875781253</v>
      </c>
      <c r="AA11" s="16">
        <f>+Z11+AA12</f>
        <v>13.989108875781252</v>
      </c>
    </row>
    <row r="12" spans="1:27" s="17" customFormat="1" x14ac:dyDescent="0.25">
      <c r="A12" s="1" t="s">
        <v>11</v>
      </c>
      <c r="B12" s="8">
        <f>SUM(E12:O12)</f>
        <v>157765338.96000001</v>
      </c>
      <c r="C12" s="23">
        <f>C13+C19+C29+C55</f>
        <v>118280481</v>
      </c>
      <c r="D12" s="23">
        <f>D13+D19+D29+D55</f>
        <v>0</v>
      </c>
      <c r="E12" s="23">
        <f t="shared" ref="E12:O12" si="0">E13+E19+E29+E39+E47+E55+E65+E70+E73</f>
        <v>7698177.0500000007</v>
      </c>
      <c r="F12" s="23">
        <v>6095010.1100000003</v>
      </c>
      <c r="G12" s="23">
        <v>9133546.8599999994</v>
      </c>
      <c r="H12" s="23">
        <v>7971063.3899999997</v>
      </c>
      <c r="I12" s="23">
        <v>12631501.15</v>
      </c>
      <c r="J12" s="23">
        <v>9063099.1400000006</v>
      </c>
      <c r="K12" s="23">
        <v>8926709.0399999991</v>
      </c>
      <c r="L12" s="23">
        <v>8821974</v>
      </c>
      <c r="M12" s="23">
        <v>8541588.7400000002</v>
      </c>
      <c r="N12" s="28">
        <f>SUM(E12:E12)+F12+G12+H12+I12+J12+K12+L12+M12</f>
        <v>78882669.480000004</v>
      </c>
      <c r="O12" s="8">
        <f t="shared" si="0"/>
        <v>0</v>
      </c>
      <c r="R12" s="6">
        <v>1</v>
      </c>
      <c r="S12" s="6">
        <v>1.05</v>
      </c>
      <c r="T12" s="6">
        <f>+S12*1.05</f>
        <v>1.1025</v>
      </c>
      <c r="U12" s="6">
        <f t="shared" ref="U12:Y12" si="1">+T12*1.05</f>
        <v>1.1576250000000001</v>
      </c>
      <c r="V12" s="6">
        <f t="shared" si="1"/>
        <v>1.2155062500000002</v>
      </c>
      <c r="W12" s="6">
        <f t="shared" si="1"/>
        <v>1.2762815625000004</v>
      </c>
      <c r="X12" s="6">
        <f t="shared" si="1"/>
        <v>1.3400956406250004</v>
      </c>
      <c r="Y12" s="6">
        <f t="shared" si="1"/>
        <v>1.4071004226562505</v>
      </c>
      <c r="Z12" s="6">
        <v>1.48</v>
      </c>
      <c r="AA12" s="6">
        <f>+Z12*2</f>
        <v>2.96</v>
      </c>
    </row>
    <row r="13" spans="1:27" s="17" customFormat="1" ht="30" customHeight="1" x14ac:dyDescent="0.25">
      <c r="A13" s="2" t="s">
        <v>12</v>
      </c>
      <c r="B13" s="9">
        <f>SUM(E13:O13)</f>
        <v>108450689.27999999</v>
      </c>
      <c r="C13" s="24">
        <f t="shared" ref="C13:O13" si="2">SUM(C14:C18)</f>
        <v>82250098</v>
      </c>
      <c r="D13" s="24">
        <f t="shared" si="2"/>
        <v>0</v>
      </c>
      <c r="E13" s="24">
        <f t="shared" si="2"/>
        <v>5354571.9000000004</v>
      </c>
      <c r="F13" s="24">
        <v>5193330.33</v>
      </c>
      <c r="G13" s="24">
        <v>5578801.0700000003</v>
      </c>
      <c r="H13" s="24">
        <v>5274940.05</v>
      </c>
      <c r="I13" s="24">
        <v>10216349.57</v>
      </c>
      <c r="J13" s="24">
        <v>5784100.2599999998</v>
      </c>
      <c r="K13" s="24">
        <v>5619910.0899999999</v>
      </c>
      <c r="L13" s="24">
        <v>5580974</v>
      </c>
      <c r="M13" s="24">
        <v>5622367.3700000001</v>
      </c>
      <c r="N13" s="24">
        <f>SUM(E13:E13)+F13+G13+H13+I13+J13+K13+L13+M13</f>
        <v>54225344.639999993</v>
      </c>
      <c r="O13" s="9">
        <f t="shared" si="2"/>
        <v>0</v>
      </c>
      <c r="R13" s="18"/>
    </row>
    <row r="14" spans="1:27" s="7" customFormat="1" x14ac:dyDescent="0.25">
      <c r="A14" s="3" t="s">
        <v>13</v>
      </c>
      <c r="B14" s="11">
        <f>SUM(E14:O14)</f>
        <v>85553805.879999995</v>
      </c>
      <c r="C14" s="25">
        <v>63701625</v>
      </c>
      <c r="D14" s="25">
        <v>0</v>
      </c>
      <c r="E14" s="26">
        <v>4610225</v>
      </c>
      <c r="F14" s="26">
        <v>4470225</v>
      </c>
      <c r="G14" s="26">
        <v>4847439.12</v>
      </c>
      <c r="H14" s="26">
        <v>4534225</v>
      </c>
      <c r="I14" s="26">
        <v>4820225</v>
      </c>
      <c r="J14" s="26">
        <v>4992442.18</v>
      </c>
      <c r="K14" s="26">
        <v>4846600</v>
      </c>
      <c r="L14" s="26">
        <v>4806755.0199999996</v>
      </c>
      <c r="M14" s="26">
        <v>4848766.62</v>
      </c>
      <c r="N14" s="24">
        <f t="shared" ref="N13:N76" si="3">SUM(E14:E14)+F14+G14+H14+I14+J14+K14+L14+M14</f>
        <v>42776902.939999998</v>
      </c>
      <c r="O14" s="11">
        <v>0</v>
      </c>
    </row>
    <row r="15" spans="1:27" s="7" customFormat="1" x14ac:dyDescent="0.25">
      <c r="A15" s="3" t="s">
        <v>14</v>
      </c>
      <c r="B15" s="11">
        <f>SUM(E15:O15)</f>
        <v>10273694.42</v>
      </c>
      <c r="C15" s="25">
        <v>9996306</v>
      </c>
      <c r="D15" s="25">
        <v>0</v>
      </c>
      <c r="E15" s="26">
        <v>65000</v>
      </c>
      <c r="F15" s="26">
        <v>65000</v>
      </c>
      <c r="G15" s="26">
        <v>65000</v>
      </c>
      <c r="H15" s="26">
        <v>65000</v>
      </c>
      <c r="I15" s="26">
        <v>4676847.21</v>
      </c>
      <c r="J15" s="26">
        <v>50000</v>
      </c>
      <c r="K15" s="26">
        <v>50000</v>
      </c>
      <c r="L15" s="26">
        <v>50000</v>
      </c>
      <c r="M15" s="26">
        <v>50000</v>
      </c>
      <c r="N15" s="24">
        <f t="shared" si="3"/>
        <v>5136847.21</v>
      </c>
      <c r="O15" s="11">
        <v>0</v>
      </c>
    </row>
    <row r="16" spans="1:27" s="7" customFormat="1" ht="30" x14ac:dyDescent="0.25">
      <c r="A16" s="3" t="s">
        <v>15</v>
      </c>
      <c r="B16" s="11">
        <f>SUM(E16:O16)</f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4">
        <f t="shared" si="3"/>
        <v>0</v>
      </c>
      <c r="O16" s="11">
        <v>0</v>
      </c>
    </row>
    <row r="17" spans="1:15" s="7" customFormat="1" x14ac:dyDescent="0.25">
      <c r="A17" s="3" t="s">
        <v>16</v>
      </c>
      <c r="B17" s="11">
        <f>SUM(E17:O17)</f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4">
        <f t="shared" si="3"/>
        <v>0</v>
      </c>
      <c r="O17" s="11">
        <v>0</v>
      </c>
    </row>
    <row r="18" spans="1:15" s="7" customFormat="1" ht="30" x14ac:dyDescent="0.25">
      <c r="A18" s="3" t="s">
        <v>17</v>
      </c>
      <c r="B18" s="11">
        <f>SUM(E18:O18)</f>
        <v>12621371.199999999</v>
      </c>
      <c r="C18" s="25">
        <v>8552167</v>
      </c>
      <c r="D18" s="25">
        <v>0</v>
      </c>
      <c r="E18" s="26">
        <v>679346.9</v>
      </c>
      <c r="F18" s="26">
        <v>658105.32999999996</v>
      </c>
      <c r="G18" s="26">
        <v>666361.94999999995</v>
      </c>
      <c r="H18" s="26">
        <v>675715.05</v>
      </c>
      <c r="I18" s="26">
        <v>719277.36</v>
      </c>
      <c r="J18" s="26">
        <v>741658.08</v>
      </c>
      <c r="K18" s="26">
        <v>723310.09</v>
      </c>
      <c r="L18" s="26">
        <v>723310.09</v>
      </c>
      <c r="M18" s="26">
        <v>723600.75</v>
      </c>
      <c r="N18" s="24">
        <f t="shared" si="3"/>
        <v>6310685.5999999996</v>
      </c>
      <c r="O18" s="11">
        <v>0</v>
      </c>
    </row>
    <row r="19" spans="1:15" s="17" customFormat="1" x14ac:dyDescent="0.25">
      <c r="A19" s="2" t="s">
        <v>18</v>
      </c>
      <c r="B19" s="9">
        <f>SUM(E19:O19)</f>
        <v>43340763.159999996</v>
      </c>
      <c r="C19" s="24">
        <f t="shared" ref="C19:O19" si="4">SUM(C20:C28)</f>
        <v>30823085</v>
      </c>
      <c r="D19" s="24">
        <f t="shared" si="4"/>
        <v>0</v>
      </c>
      <c r="E19" s="24">
        <f t="shared" si="4"/>
        <v>2343605.15</v>
      </c>
      <c r="F19" s="24">
        <v>786903.56</v>
      </c>
      <c r="G19" s="24">
        <v>3390902.79</v>
      </c>
      <c r="H19" s="24">
        <v>2168750.34</v>
      </c>
      <c r="I19" s="24">
        <v>1767151.58</v>
      </c>
      <c r="J19" s="24">
        <v>2899998.88</v>
      </c>
      <c r="K19" s="24">
        <v>2943120.09</v>
      </c>
      <c r="L19" s="24">
        <v>2785442.22</v>
      </c>
      <c r="M19" s="24">
        <v>2584506.9700000002</v>
      </c>
      <c r="N19" s="24">
        <f t="shared" si="3"/>
        <v>21670381.579999998</v>
      </c>
      <c r="O19" s="9">
        <f t="shared" si="4"/>
        <v>0</v>
      </c>
    </row>
    <row r="20" spans="1:15" s="7" customFormat="1" x14ac:dyDescent="0.25">
      <c r="A20" s="3" t="s">
        <v>19</v>
      </c>
      <c r="B20" s="11">
        <f>SUM(E20:O20)</f>
        <v>5125435.1399999997</v>
      </c>
      <c r="C20" s="25">
        <v>3666000</v>
      </c>
      <c r="D20" s="25">
        <v>0</v>
      </c>
      <c r="E20" s="26">
        <v>292522.06</v>
      </c>
      <c r="F20" s="26">
        <v>179140.57</v>
      </c>
      <c r="G20" s="26">
        <v>376640.6</v>
      </c>
      <c r="H20" s="26">
        <v>282947.74</v>
      </c>
      <c r="I20" s="26">
        <v>274946.96999999997</v>
      </c>
      <c r="J20" s="26">
        <v>269503.63</v>
      </c>
      <c r="K20" s="26">
        <v>295129.05</v>
      </c>
      <c r="L20" s="26">
        <v>294075.55</v>
      </c>
      <c r="M20" s="26">
        <v>297811.40000000002</v>
      </c>
      <c r="N20" s="24">
        <f t="shared" si="3"/>
        <v>2562717.5699999998</v>
      </c>
      <c r="O20" s="11">
        <v>0</v>
      </c>
    </row>
    <row r="21" spans="1:15" s="7" customFormat="1" ht="30" x14ac:dyDescent="0.25">
      <c r="A21" s="3" t="s">
        <v>20</v>
      </c>
      <c r="B21" s="11">
        <f>SUM(E21:O21)</f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4">
        <f t="shared" si="3"/>
        <v>0</v>
      </c>
      <c r="O21" s="11">
        <v>0</v>
      </c>
    </row>
    <row r="22" spans="1:15" s="7" customFormat="1" x14ac:dyDescent="0.25">
      <c r="A22" s="3" t="s">
        <v>21</v>
      </c>
      <c r="B22" s="11">
        <f>SUM(E22:O22)</f>
        <v>872893.96</v>
      </c>
      <c r="C22" s="25">
        <v>360000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590591.07999999996</v>
      </c>
      <c r="J22" s="26">
        <v>0</v>
      </c>
      <c r="K22" s="26">
        <v>0</v>
      </c>
      <c r="L22" s="26">
        <v>-154144.1</v>
      </c>
      <c r="M22" s="26">
        <v>0</v>
      </c>
      <c r="N22" s="24">
        <f t="shared" si="3"/>
        <v>436446.98</v>
      </c>
      <c r="O22" s="11">
        <v>0</v>
      </c>
    </row>
    <row r="23" spans="1:15" s="7" customFormat="1" ht="18" customHeight="1" x14ac:dyDescent="0.25">
      <c r="A23" s="3" t="s">
        <v>22</v>
      </c>
      <c r="B23" s="11">
        <f>SUM(E23:O23)</f>
        <v>586993.19999999995</v>
      </c>
      <c r="C23" s="25">
        <v>20000</v>
      </c>
      <c r="D23" s="25">
        <v>0</v>
      </c>
      <c r="E23" s="26">
        <v>0</v>
      </c>
      <c r="F23" s="26">
        <v>0</v>
      </c>
      <c r="G23" s="26">
        <v>0</v>
      </c>
      <c r="H23" s="26">
        <v>0</v>
      </c>
      <c r="I23" s="26">
        <v>268496.59999999998</v>
      </c>
      <c r="J23" s="26">
        <v>0</v>
      </c>
      <c r="K23" s="26">
        <v>0</v>
      </c>
      <c r="L23" s="26">
        <v>0</v>
      </c>
      <c r="M23" s="26">
        <v>25000</v>
      </c>
      <c r="N23" s="24">
        <f t="shared" si="3"/>
        <v>293496.59999999998</v>
      </c>
      <c r="O23" s="11">
        <v>0</v>
      </c>
    </row>
    <row r="24" spans="1:15" s="7" customFormat="1" x14ac:dyDescent="0.25">
      <c r="A24" s="3" t="s">
        <v>23</v>
      </c>
      <c r="B24" s="11">
        <f>SUM(E24:O24)</f>
        <v>18605511.539999999</v>
      </c>
      <c r="C24" s="25">
        <v>12960000</v>
      </c>
      <c r="D24" s="25">
        <v>0</v>
      </c>
      <c r="E24" s="26">
        <v>1040167.07</v>
      </c>
      <c r="F24" s="26">
        <v>0</v>
      </c>
      <c r="G24" s="26">
        <v>2071443.6</v>
      </c>
      <c r="H24" s="26">
        <v>1010455.29</v>
      </c>
      <c r="I24" s="26">
        <v>0</v>
      </c>
      <c r="J24" s="26">
        <v>2005063.06</v>
      </c>
      <c r="K24" s="26">
        <v>1096669.71</v>
      </c>
      <c r="L24" s="26">
        <v>1037235.26</v>
      </c>
      <c r="M24" s="26">
        <v>1041721.78</v>
      </c>
      <c r="N24" s="24">
        <f t="shared" si="3"/>
        <v>9302755.7699999996</v>
      </c>
      <c r="O24" s="11">
        <v>0</v>
      </c>
    </row>
    <row r="25" spans="1:15" s="7" customFormat="1" x14ac:dyDescent="0.25">
      <c r="A25" s="3" t="s">
        <v>24</v>
      </c>
      <c r="B25" s="11">
        <f>SUM(E25:O25)</f>
        <v>6718438.1800000006</v>
      </c>
      <c r="C25" s="25">
        <v>4820500</v>
      </c>
      <c r="D25" s="25">
        <v>0</v>
      </c>
      <c r="E25" s="26">
        <v>348487.62</v>
      </c>
      <c r="F25" s="26">
        <v>331964.79999999999</v>
      </c>
      <c r="G25" s="26">
        <v>324325.88</v>
      </c>
      <c r="H25" s="26">
        <v>333616.7</v>
      </c>
      <c r="I25" s="26">
        <v>329850.07</v>
      </c>
      <c r="J25" s="26">
        <v>496640.88</v>
      </c>
      <c r="K25" s="26">
        <v>347588.83</v>
      </c>
      <c r="L25" s="26">
        <v>365618.88</v>
      </c>
      <c r="M25" s="26">
        <v>481125.43</v>
      </c>
      <c r="N25" s="24">
        <f t="shared" si="3"/>
        <v>3359219.0900000003</v>
      </c>
      <c r="O25" s="11">
        <v>0</v>
      </c>
    </row>
    <row r="26" spans="1:15" s="7" customFormat="1" ht="45" x14ac:dyDescent="0.25">
      <c r="A26" s="3" t="s">
        <v>25</v>
      </c>
      <c r="B26" s="11">
        <f>SUM(E26:O26)</f>
        <v>746461.92000000016</v>
      </c>
      <c r="C26" s="25">
        <v>790600</v>
      </c>
      <c r="D26" s="25">
        <v>0</v>
      </c>
      <c r="E26" s="26">
        <v>0</v>
      </c>
      <c r="F26" s="26">
        <v>4870.1899999999996</v>
      </c>
      <c r="G26" s="26">
        <v>190469.31</v>
      </c>
      <c r="H26" s="26">
        <v>70255.710000000006</v>
      </c>
      <c r="I26" s="26">
        <v>16343.96</v>
      </c>
      <c r="J26" s="26">
        <v>4596.3100000000004</v>
      </c>
      <c r="K26" s="26">
        <v>48735.519999999997</v>
      </c>
      <c r="L26" s="26">
        <v>0</v>
      </c>
      <c r="M26" s="26">
        <v>37959.96</v>
      </c>
      <c r="N26" s="24">
        <f t="shared" si="3"/>
        <v>373230.96000000008</v>
      </c>
      <c r="O26" s="11">
        <v>0</v>
      </c>
    </row>
    <row r="27" spans="1:15" s="7" customFormat="1" ht="30" x14ac:dyDescent="0.25">
      <c r="A27" s="3" t="s">
        <v>26</v>
      </c>
      <c r="B27" s="11">
        <f>SUM(E27:O27)</f>
        <v>5406238.0199999996</v>
      </c>
      <c r="C27" s="25">
        <v>3105985</v>
      </c>
      <c r="D27" s="25">
        <v>0</v>
      </c>
      <c r="E27" s="26">
        <v>500556</v>
      </c>
      <c r="F27" s="26">
        <v>270928</v>
      </c>
      <c r="G27" s="26">
        <v>82600</v>
      </c>
      <c r="H27" s="26">
        <v>10620</v>
      </c>
      <c r="I27" s="26">
        <v>0</v>
      </c>
      <c r="J27" s="26">
        <v>124195</v>
      </c>
      <c r="K27" s="26">
        <v>793332.88</v>
      </c>
      <c r="L27" s="26">
        <v>520662.73</v>
      </c>
      <c r="M27" s="26">
        <v>400224.4</v>
      </c>
      <c r="N27" s="24">
        <f t="shared" si="3"/>
        <v>2703119.01</v>
      </c>
      <c r="O27" s="11">
        <v>0</v>
      </c>
    </row>
    <row r="28" spans="1:15" s="7" customFormat="1" ht="30" x14ac:dyDescent="0.25">
      <c r="A28" s="3" t="s">
        <v>27</v>
      </c>
      <c r="B28" s="11">
        <f>SUM(E28:O28)</f>
        <v>5278791.2</v>
      </c>
      <c r="C28" s="25">
        <v>5100000</v>
      </c>
      <c r="D28" s="25">
        <v>0</v>
      </c>
      <c r="E28" s="26">
        <v>161872.4</v>
      </c>
      <c r="F28" s="26">
        <v>0</v>
      </c>
      <c r="G28" s="26">
        <v>345423.4</v>
      </c>
      <c r="H28" s="26">
        <v>460854.9</v>
      </c>
      <c r="I28" s="26">
        <v>286922.90000000002</v>
      </c>
      <c r="J28" s="26">
        <v>0</v>
      </c>
      <c r="K28" s="26">
        <v>361664.1</v>
      </c>
      <c r="L28" s="26">
        <v>721993.9</v>
      </c>
      <c r="M28" s="26">
        <v>300664</v>
      </c>
      <c r="N28" s="24">
        <f t="shared" si="3"/>
        <v>2639395.6</v>
      </c>
      <c r="O28" s="11">
        <v>0</v>
      </c>
    </row>
    <row r="29" spans="1:15" s="17" customFormat="1" x14ac:dyDescent="0.25">
      <c r="A29" s="2" t="s">
        <v>28</v>
      </c>
      <c r="B29" s="9">
        <f>SUM(E29:O29)</f>
        <v>5844275.5</v>
      </c>
      <c r="C29" s="24">
        <f t="shared" ref="C29:O29" si="5">SUM(C30:C38)</f>
        <v>5057298</v>
      </c>
      <c r="D29" s="24">
        <f t="shared" si="5"/>
        <v>0</v>
      </c>
      <c r="E29" s="24">
        <f t="shared" si="5"/>
        <v>0</v>
      </c>
      <c r="F29" s="24">
        <v>114776.22</v>
      </c>
      <c r="G29" s="24">
        <v>163843</v>
      </c>
      <c r="H29" s="24">
        <v>527373</v>
      </c>
      <c r="I29" s="24">
        <v>648000</v>
      </c>
      <c r="J29" s="24">
        <v>324000</v>
      </c>
      <c r="K29" s="24">
        <v>363678.86</v>
      </c>
      <c r="L29" s="24">
        <v>456466.67</v>
      </c>
      <c r="M29" s="24">
        <v>324000</v>
      </c>
      <c r="N29" s="24">
        <f t="shared" si="3"/>
        <v>2922137.75</v>
      </c>
      <c r="O29" s="9">
        <f t="shared" si="5"/>
        <v>0</v>
      </c>
    </row>
    <row r="30" spans="1:15" s="7" customFormat="1" ht="30" x14ac:dyDescent="0.25">
      <c r="A30" s="3" t="s">
        <v>29</v>
      </c>
      <c r="B30" s="11">
        <f>SUM(E30:O30)</f>
        <v>162468.88</v>
      </c>
      <c r="C30" s="25">
        <v>180000</v>
      </c>
      <c r="D30" s="25">
        <v>0</v>
      </c>
      <c r="E30" s="26">
        <v>0</v>
      </c>
      <c r="F30" s="26">
        <v>43148.58</v>
      </c>
      <c r="G30" s="26">
        <v>0</v>
      </c>
      <c r="H30" s="26">
        <v>0</v>
      </c>
      <c r="I30" s="26">
        <v>0</v>
      </c>
      <c r="J30" s="26">
        <v>0</v>
      </c>
      <c r="K30" s="26">
        <v>38085.86</v>
      </c>
      <c r="L30" s="26">
        <v>0</v>
      </c>
      <c r="M30" s="26">
        <v>0</v>
      </c>
      <c r="N30" s="24">
        <f t="shared" si="3"/>
        <v>81234.44</v>
      </c>
      <c r="O30" s="11">
        <v>0</v>
      </c>
    </row>
    <row r="31" spans="1:15" s="7" customFormat="1" x14ac:dyDescent="0.25">
      <c r="A31" s="3" t="s">
        <v>30</v>
      </c>
      <c r="B31" s="11">
        <f>SUM(E31:O31)</f>
        <v>0</v>
      </c>
      <c r="C31" s="25">
        <v>120000</v>
      </c>
      <c r="D31" s="25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4">
        <f t="shared" si="3"/>
        <v>0</v>
      </c>
      <c r="O31" s="11">
        <v>0</v>
      </c>
    </row>
    <row r="32" spans="1:15" s="7" customFormat="1" ht="30" x14ac:dyDescent="0.25">
      <c r="A32" s="3" t="s">
        <v>31</v>
      </c>
      <c r="B32" s="11">
        <f>SUM(E32:O32)</f>
        <v>177795.32</v>
      </c>
      <c r="C32" s="25">
        <v>161340</v>
      </c>
      <c r="D32" s="25">
        <v>0</v>
      </c>
      <c r="E32" s="26">
        <v>0</v>
      </c>
      <c r="F32" s="26">
        <v>43101.86</v>
      </c>
      <c r="G32" s="26">
        <v>0</v>
      </c>
      <c r="H32" s="26">
        <v>0</v>
      </c>
      <c r="I32" s="26">
        <v>0</v>
      </c>
      <c r="J32" s="26">
        <v>0</v>
      </c>
      <c r="K32" s="26">
        <v>1593</v>
      </c>
      <c r="L32" s="26">
        <v>44202.8</v>
      </c>
      <c r="M32" s="26">
        <v>0</v>
      </c>
      <c r="N32" s="24">
        <f t="shared" si="3"/>
        <v>88897.66</v>
      </c>
      <c r="O32" s="11">
        <v>0</v>
      </c>
    </row>
    <row r="33" spans="1:15" s="7" customFormat="1" x14ac:dyDescent="0.25">
      <c r="A33" s="3" t="s">
        <v>32</v>
      </c>
      <c r="B33" s="11">
        <f>SUM(E33:O33)</f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4">
        <f t="shared" si="3"/>
        <v>0</v>
      </c>
      <c r="O33" s="11">
        <v>0</v>
      </c>
    </row>
    <row r="34" spans="1:15" s="7" customFormat="1" ht="30" x14ac:dyDescent="0.25">
      <c r="A34" s="3" t="s">
        <v>33</v>
      </c>
      <c r="B34" s="11">
        <f>SUM(E34:O34)</f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4">
        <f t="shared" si="3"/>
        <v>0</v>
      </c>
      <c r="O34" s="11">
        <v>0</v>
      </c>
    </row>
    <row r="35" spans="1:15" s="7" customFormat="1" ht="30" x14ac:dyDescent="0.25">
      <c r="A35" s="3" t="s">
        <v>34</v>
      </c>
      <c r="B35" s="11">
        <f>SUM(E35:O35)</f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4">
        <f t="shared" si="3"/>
        <v>0</v>
      </c>
      <c r="O35" s="11">
        <v>0</v>
      </c>
    </row>
    <row r="36" spans="1:15" s="7" customFormat="1" ht="30" x14ac:dyDescent="0.25">
      <c r="A36" s="3" t="s">
        <v>35</v>
      </c>
      <c r="B36" s="11">
        <f>SUM(E36:O36)</f>
        <v>4536000</v>
      </c>
      <c r="C36" s="25">
        <v>3290000</v>
      </c>
      <c r="D36" s="25">
        <v>0</v>
      </c>
      <c r="E36" s="26">
        <v>0</v>
      </c>
      <c r="F36" s="26">
        <v>0</v>
      </c>
      <c r="G36" s="26">
        <v>0</v>
      </c>
      <c r="H36" s="26">
        <v>324000</v>
      </c>
      <c r="I36" s="26">
        <v>648000</v>
      </c>
      <c r="J36" s="26">
        <v>324000</v>
      </c>
      <c r="K36" s="26">
        <v>324000</v>
      </c>
      <c r="L36" s="26">
        <v>324000</v>
      </c>
      <c r="M36" s="26">
        <v>324000</v>
      </c>
      <c r="N36" s="24">
        <f t="shared" si="3"/>
        <v>2268000</v>
      </c>
      <c r="O36" s="11">
        <v>0</v>
      </c>
    </row>
    <row r="37" spans="1:15" s="7" customFormat="1" ht="45" x14ac:dyDescent="0.25">
      <c r="A37" s="3" t="s">
        <v>36</v>
      </c>
      <c r="B37" s="11">
        <f>SUM(E37:O37)</f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4">
        <f t="shared" si="3"/>
        <v>0</v>
      </c>
      <c r="O37" s="11">
        <v>0</v>
      </c>
    </row>
    <row r="38" spans="1:15" s="7" customFormat="1" x14ac:dyDescent="0.25">
      <c r="A38" s="3" t="s">
        <v>37</v>
      </c>
      <c r="B38" s="11">
        <f>SUM(E38:O38)</f>
        <v>968011.3</v>
      </c>
      <c r="C38" s="25">
        <v>1305958</v>
      </c>
      <c r="D38" s="25">
        <v>0</v>
      </c>
      <c r="E38" s="26">
        <v>0</v>
      </c>
      <c r="F38" s="26">
        <v>28525.78</v>
      </c>
      <c r="G38" s="26">
        <v>163843</v>
      </c>
      <c r="H38" s="26">
        <v>203373</v>
      </c>
      <c r="I38" s="26">
        <v>0</v>
      </c>
      <c r="J38" s="26">
        <v>0</v>
      </c>
      <c r="K38" s="26">
        <v>0</v>
      </c>
      <c r="L38" s="26">
        <v>88263.87</v>
      </c>
      <c r="M38" s="26">
        <v>0</v>
      </c>
      <c r="N38" s="24">
        <f t="shared" si="3"/>
        <v>484005.65</v>
      </c>
      <c r="O38" s="11">
        <v>0</v>
      </c>
    </row>
    <row r="39" spans="1:15" s="17" customFormat="1" x14ac:dyDescent="0.25">
      <c r="A39" s="2" t="s">
        <v>38</v>
      </c>
      <c r="B39" s="9">
        <f>SUM(E39:O39)</f>
        <v>0</v>
      </c>
      <c r="C39" s="24">
        <f t="shared" ref="C39:E39" si="6">SUM(C40:C46)</f>
        <v>0</v>
      </c>
      <c r="D39" s="24">
        <f t="shared" si="6"/>
        <v>0</v>
      </c>
      <c r="E39" s="24">
        <f t="shared" si="6"/>
        <v>0</v>
      </c>
      <c r="F39" s="24"/>
      <c r="G39" s="24"/>
      <c r="H39" s="24"/>
      <c r="I39" s="24"/>
      <c r="J39" s="24"/>
      <c r="K39" s="24"/>
      <c r="L39" s="24"/>
      <c r="M39" s="24"/>
      <c r="N39" s="24">
        <f t="shared" si="3"/>
        <v>0</v>
      </c>
      <c r="O39" s="9">
        <f t="shared" ref="O39" si="7">SUM(O40:O46)</f>
        <v>0</v>
      </c>
    </row>
    <row r="40" spans="1:15" s="7" customFormat="1" ht="30" x14ac:dyDescent="0.25">
      <c r="A40" s="3" t="s">
        <v>39</v>
      </c>
      <c r="B40" s="11">
        <f>SUM(E40:O40)</f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4">
        <f t="shared" si="3"/>
        <v>0</v>
      </c>
      <c r="O40" s="11">
        <v>0</v>
      </c>
    </row>
    <row r="41" spans="1:15" s="7" customFormat="1" ht="30" x14ac:dyDescent="0.25">
      <c r="A41" s="3" t="s">
        <v>40</v>
      </c>
      <c r="B41" s="11">
        <f>SUM(E41:O41)</f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4">
        <f t="shared" si="3"/>
        <v>0</v>
      </c>
      <c r="O41" s="11">
        <v>0</v>
      </c>
    </row>
    <row r="42" spans="1:15" s="7" customFormat="1" ht="30" x14ac:dyDescent="0.25">
      <c r="A42" s="3" t="s">
        <v>41</v>
      </c>
      <c r="B42" s="11">
        <f>SUM(E42:O42)</f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4">
        <f t="shared" si="3"/>
        <v>0</v>
      </c>
      <c r="O42" s="11">
        <v>0</v>
      </c>
    </row>
    <row r="43" spans="1:15" s="7" customFormat="1" ht="30" x14ac:dyDescent="0.25">
      <c r="A43" s="3" t="s">
        <v>42</v>
      </c>
      <c r="B43" s="11">
        <f>SUM(E43:O43)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4">
        <f t="shared" si="3"/>
        <v>0</v>
      </c>
      <c r="O43" s="11">
        <v>0</v>
      </c>
    </row>
    <row r="44" spans="1:15" s="7" customFormat="1" ht="30" x14ac:dyDescent="0.25">
      <c r="A44" s="3" t="s">
        <v>43</v>
      </c>
      <c r="B44" s="11">
        <f>SUM(E44:O44)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4">
        <f t="shared" si="3"/>
        <v>0</v>
      </c>
      <c r="O44" s="11">
        <v>0</v>
      </c>
    </row>
    <row r="45" spans="1:15" s="7" customFormat="1" ht="30" x14ac:dyDescent="0.25">
      <c r="A45" s="3" t="s">
        <v>44</v>
      </c>
      <c r="B45" s="11">
        <f>SUM(E45:O45)</f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4">
        <f t="shared" si="3"/>
        <v>0</v>
      </c>
      <c r="O45" s="11">
        <v>0</v>
      </c>
    </row>
    <row r="46" spans="1:15" s="7" customFormat="1" ht="30" x14ac:dyDescent="0.25">
      <c r="A46" s="3" t="s">
        <v>45</v>
      </c>
      <c r="B46" s="11">
        <f>SUM(E46:O46)</f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4">
        <f t="shared" si="3"/>
        <v>0</v>
      </c>
      <c r="O46" s="11">
        <v>0</v>
      </c>
    </row>
    <row r="47" spans="1:15" s="17" customFormat="1" x14ac:dyDescent="0.25">
      <c r="A47" s="2" t="s">
        <v>46</v>
      </c>
      <c r="B47" s="9">
        <f>SUM(E47:O47)</f>
        <v>0</v>
      </c>
      <c r="C47" s="24">
        <f t="shared" ref="C47:E47" si="8">SUM(C48:C54)</f>
        <v>0</v>
      </c>
      <c r="D47" s="24">
        <f t="shared" si="8"/>
        <v>0</v>
      </c>
      <c r="E47" s="24">
        <f t="shared" si="8"/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4">
        <f t="shared" si="3"/>
        <v>0</v>
      </c>
      <c r="O47" s="9">
        <f t="shared" ref="O47" si="9">SUM(O48:O54)</f>
        <v>0</v>
      </c>
    </row>
    <row r="48" spans="1:15" s="7" customFormat="1" ht="30" x14ac:dyDescent="0.25">
      <c r="A48" s="3" t="s">
        <v>47</v>
      </c>
      <c r="B48" s="11">
        <f>SUM(E48:O48)</f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4">
        <f t="shared" si="3"/>
        <v>0</v>
      </c>
      <c r="O48" s="11">
        <v>0</v>
      </c>
    </row>
    <row r="49" spans="1:15" s="7" customFormat="1" ht="30" x14ac:dyDescent="0.25">
      <c r="A49" s="3" t="s">
        <v>48</v>
      </c>
      <c r="B49" s="11">
        <f>SUM(E49:O49)</f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4">
        <f t="shared" si="3"/>
        <v>0</v>
      </c>
      <c r="O49" s="11">
        <v>0</v>
      </c>
    </row>
    <row r="50" spans="1:15" s="7" customFormat="1" ht="30" x14ac:dyDescent="0.25">
      <c r="A50" s="3" t="s">
        <v>49</v>
      </c>
      <c r="B50" s="11">
        <f>SUM(E50:O50)</f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4">
        <f t="shared" si="3"/>
        <v>0</v>
      </c>
      <c r="O50" s="11">
        <v>0</v>
      </c>
    </row>
    <row r="51" spans="1:15" s="7" customFormat="1" ht="30" x14ac:dyDescent="0.25">
      <c r="A51" s="3" t="s">
        <v>50</v>
      </c>
      <c r="B51" s="11">
        <f>SUM(E51:O51)</f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4">
        <f t="shared" si="3"/>
        <v>0</v>
      </c>
      <c r="O51" s="11">
        <v>0</v>
      </c>
    </row>
    <row r="52" spans="1:15" s="7" customFormat="1" ht="30" x14ac:dyDescent="0.25">
      <c r="A52" s="3" t="s">
        <v>51</v>
      </c>
      <c r="B52" s="11">
        <f>SUM(E52:O52)</f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4">
        <f t="shared" si="3"/>
        <v>0</v>
      </c>
      <c r="O52" s="11">
        <v>0</v>
      </c>
    </row>
    <row r="53" spans="1:15" s="7" customFormat="1" ht="30" x14ac:dyDescent="0.25">
      <c r="A53" s="3" t="s">
        <v>52</v>
      </c>
      <c r="B53" s="11">
        <f>SUM(E53:O53)</f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4">
        <f t="shared" si="3"/>
        <v>0</v>
      </c>
      <c r="O53" s="11">
        <v>0</v>
      </c>
    </row>
    <row r="54" spans="1:15" s="7" customFormat="1" ht="30" x14ac:dyDescent="0.25">
      <c r="A54" s="3" t="s">
        <v>53</v>
      </c>
      <c r="B54" s="11">
        <f>SUM(E54:O54)</f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4">
        <f t="shared" si="3"/>
        <v>0</v>
      </c>
      <c r="O54" s="11">
        <v>0</v>
      </c>
    </row>
    <row r="55" spans="1:15" s="17" customFormat="1" ht="30" x14ac:dyDescent="0.25">
      <c r="A55" s="2" t="s">
        <v>54</v>
      </c>
      <c r="B55" s="9">
        <f>SUM(E55:O55)</f>
        <v>65714.399999999994</v>
      </c>
      <c r="C55" s="24">
        <f t="shared" ref="C55:O55" si="10">SUM(C56:C64)</f>
        <v>150000</v>
      </c>
      <c r="D55" s="24">
        <f t="shared" si="10"/>
        <v>0</v>
      </c>
      <c r="E55" s="24">
        <f t="shared" si="10"/>
        <v>0</v>
      </c>
      <c r="F55" s="26">
        <v>0</v>
      </c>
      <c r="G55" s="26">
        <v>0</v>
      </c>
      <c r="H55" s="26">
        <v>0</v>
      </c>
      <c r="I55" s="26">
        <v>0</v>
      </c>
      <c r="J55" s="26">
        <v>55000</v>
      </c>
      <c r="K55" s="26">
        <v>0</v>
      </c>
      <c r="L55" s="26">
        <v>0</v>
      </c>
      <c r="M55" s="26">
        <v>0</v>
      </c>
      <c r="N55" s="24">
        <v>10714.4</v>
      </c>
      <c r="O55" s="9">
        <f t="shared" si="10"/>
        <v>0</v>
      </c>
    </row>
    <row r="56" spans="1:15" s="7" customFormat="1" x14ac:dyDescent="0.25">
      <c r="A56" s="3" t="s">
        <v>55</v>
      </c>
      <c r="B56" s="11">
        <f>SUM(E56:O56)</f>
        <v>65714.399999999994</v>
      </c>
      <c r="C56" s="25">
        <v>150000</v>
      </c>
      <c r="D56" s="25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55000</v>
      </c>
      <c r="K56" s="26">
        <v>0</v>
      </c>
      <c r="L56" s="26">
        <v>0</v>
      </c>
      <c r="M56" s="26">
        <v>0</v>
      </c>
      <c r="N56" s="24">
        <v>10714.4</v>
      </c>
      <c r="O56" s="11">
        <v>0</v>
      </c>
    </row>
    <row r="57" spans="1:15" s="7" customFormat="1" ht="30" x14ac:dyDescent="0.25">
      <c r="A57" s="3" t="s">
        <v>56</v>
      </c>
      <c r="B57" s="11">
        <f>SUM(E57:O57)</f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4">
        <f t="shared" si="3"/>
        <v>0</v>
      </c>
      <c r="O57" s="11">
        <v>0</v>
      </c>
    </row>
    <row r="58" spans="1:15" s="7" customFormat="1" ht="30" x14ac:dyDescent="0.25">
      <c r="A58" s="3" t="s">
        <v>57</v>
      </c>
      <c r="B58" s="11">
        <f>SUM(E58:O58)</f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4">
        <f t="shared" si="3"/>
        <v>0</v>
      </c>
      <c r="O58" s="11">
        <v>0</v>
      </c>
    </row>
    <row r="59" spans="1:15" s="7" customFormat="1" ht="30" x14ac:dyDescent="0.25">
      <c r="A59" s="3" t="s">
        <v>58</v>
      </c>
      <c r="B59" s="11">
        <f>SUM(E59:O59)</f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4">
        <f t="shared" si="3"/>
        <v>0</v>
      </c>
      <c r="O59" s="11">
        <v>0</v>
      </c>
    </row>
    <row r="60" spans="1:15" s="7" customFormat="1" ht="30" x14ac:dyDescent="0.25">
      <c r="A60" s="3" t="s">
        <v>59</v>
      </c>
      <c r="B60" s="11">
        <f>SUM(E60:O60)</f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4">
        <f t="shared" si="3"/>
        <v>0</v>
      </c>
      <c r="O60" s="11">
        <v>0</v>
      </c>
    </row>
    <row r="61" spans="1:15" s="7" customFormat="1" x14ac:dyDescent="0.25">
      <c r="A61" s="3" t="s">
        <v>60</v>
      </c>
      <c r="B61" s="11">
        <f>SUM(E61:O61)</f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4">
        <f t="shared" si="3"/>
        <v>0</v>
      </c>
      <c r="O61" s="11">
        <v>0</v>
      </c>
    </row>
    <row r="62" spans="1:15" s="7" customFormat="1" x14ac:dyDescent="0.25">
      <c r="A62" s="3" t="s">
        <v>61</v>
      </c>
      <c r="B62" s="11">
        <f>SUM(E62:O62)</f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4">
        <f t="shared" si="3"/>
        <v>0</v>
      </c>
      <c r="O62" s="11">
        <v>0</v>
      </c>
    </row>
    <row r="63" spans="1:15" s="7" customFormat="1" x14ac:dyDescent="0.25">
      <c r="A63" s="3" t="s">
        <v>62</v>
      </c>
      <c r="B63" s="11">
        <f>SUM(E63:O63)</f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4">
        <f t="shared" si="3"/>
        <v>0</v>
      </c>
      <c r="O63" s="11">
        <v>0</v>
      </c>
    </row>
    <row r="64" spans="1:15" s="7" customFormat="1" ht="30" x14ac:dyDescent="0.25">
      <c r="A64" s="3" t="s">
        <v>63</v>
      </c>
      <c r="B64" s="11">
        <f>SUM(E64:O64)</f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4">
        <f t="shared" si="3"/>
        <v>0</v>
      </c>
      <c r="O64" s="11">
        <v>0</v>
      </c>
    </row>
    <row r="65" spans="1:15" s="17" customFormat="1" x14ac:dyDescent="0.25">
      <c r="A65" s="2" t="s">
        <v>64</v>
      </c>
      <c r="B65" s="9">
        <f>SUM(E65:O65)</f>
        <v>0</v>
      </c>
      <c r="C65" s="24">
        <f t="shared" ref="C65:E65" si="11">SUM(C66:C69)</f>
        <v>0</v>
      </c>
      <c r="D65" s="24">
        <f t="shared" si="11"/>
        <v>0</v>
      </c>
      <c r="E65" s="24">
        <f t="shared" si="11"/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4">
        <f t="shared" si="3"/>
        <v>0</v>
      </c>
      <c r="O65" s="9">
        <f t="shared" ref="O65" si="12">SUM(O66:O69)</f>
        <v>0</v>
      </c>
    </row>
    <row r="66" spans="1:15" s="7" customFormat="1" x14ac:dyDescent="0.25">
      <c r="A66" s="3" t="s">
        <v>65</v>
      </c>
      <c r="B66" s="11">
        <f>SUM(E66:O66)</f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4">
        <f t="shared" si="3"/>
        <v>0</v>
      </c>
      <c r="O66" s="11">
        <v>0</v>
      </c>
    </row>
    <row r="67" spans="1:15" s="7" customFormat="1" x14ac:dyDescent="0.25">
      <c r="A67" s="3" t="s">
        <v>66</v>
      </c>
      <c r="B67" s="11">
        <f>SUM(E67:O67)</f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4">
        <f t="shared" si="3"/>
        <v>0</v>
      </c>
      <c r="O67" s="11">
        <v>0</v>
      </c>
    </row>
    <row r="68" spans="1:15" s="7" customFormat="1" ht="30" x14ac:dyDescent="0.25">
      <c r="A68" s="3" t="s">
        <v>67</v>
      </c>
      <c r="B68" s="11">
        <f>SUM(E68:O68)</f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4">
        <f t="shared" si="3"/>
        <v>0</v>
      </c>
      <c r="O68" s="11">
        <v>0</v>
      </c>
    </row>
    <row r="69" spans="1:15" s="7" customFormat="1" ht="45" x14ac:dyDescent="0.25">
      <c r="A69" s="3" t="s">
        <v>68</v>
      </c>
      <c r="B69" s="11">
        <f>SUM(E69:O69)</f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4">
        <f t="shared" si="3"/>
        <v>0</v>
      </c>
      <c r="O69" s="11">
        <v>0</v>
      </c>
    </row>
    <row r="70" spans="1:15" s="17" customFormat="1" ht="30" x14ac:dyDescent="0.25">
      <c r="A70" s="2" t="s">
        <v>69</v>
      </c>
      <c r="B70" s="9">
        <f>SUM(E70:O70)</f>
        <v>0</v>
      </c>
      <c r="C70" s="24">
        <f t="shared" ref="C70:E70" si="13">SUM(C71:C72)</f>
        <v>0</v>
      </c>
      <c r="D70" s="24">
        <f t="shared" si="13"/>
        <v>0</v>
      </c>
      <c r="E70" s="24">
        <f t="shared" si="13"/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4">
        <f t="shared" si="3"/>
        <v>0</v>
      </c>
      <c r="O70" s="9">
        <f t="shared" ref="O70" si="14">SUM(O71:O72)</f>
        <v>0</v>
      </c>
    </row>
    <row r="71" spans="1:15" s="7" customFormat="1" x14ac:dyDescent="0.25">
      <c r="A71" s="3" t="s">
        <v>70</v>
      </c>
      <c r="B71" s="11">
        <f>SUM(E71:O71)</f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4">
        <f t="shared" si="3"/>
        <v>0</v>
      </c>
      <c r="O71" s="11">
        <v>0</v>
      </c>
    </row>
    <row r="72" spans="1:15" s="7" customFormat="1" ht="30" x14ac:dyDescent="0.25">
      <c r="A72" s="3" t="s">
        <v>71</v>
      </c>
      <c r="B72" s="11">
        <f>SUM(E72:O72)</f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4">
        <f t="shared" si="3"/>
        <v>0</v>
      </c>
      <c r="O72" s="11">
        <v>0</v>
      </c>
    </row>
    <row r="73" spans="1:15" s="17" customFormat="1" x14ac:dyDescent="0.25">
      <c r="A73" s="2" t="s">
        <v>72</v>
      </c>
      <c r="B73" s="9">
        <f>SUM(E73:O73)</f>
        <v>0</v>
      </c>
      <c r="C73" s="24">
        <f t="shared" ref="C73:E73" si="15">SUM(C74:C76)</f>
        <v>0</v>
      </c>
      <c r="D73" s="24">
        <f t="shared" si="15"/>
        <v>0</v>
      </c>
      <c r="E73" s="24">
        <f t="shared" si="15"/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4">
        <f t="shared" si="3"/>
        <v>0</v>
      </c>
      <c r="O73" s="9">
        <f t="shared" ref="O73" si="16">SUM(O74:O76)</f>
        <v>0</v>
      </c>
    </row>
    <row r="74" spans="1:15" s="7" customFormat="1" ht="30" x14ac:dyDescent="0.25">
      <c r="A74" s="3" t="s">
        <v>73</v>
      </c>
      <c r="B74" s="11">
        <f>SUM(E74:O74)</f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4">
        <f t="shared" si="3"/>
        <v>0</v>
      </c>
      <c r="O74" s="11">
        <v>0</v>
      </c>
    </row>
    <row r="75" spans="1:15" s="7" customFormat="1" ht="30" x14ac:dyDescent="0.25">
      <c r="A75" s="3" t="s">
        <v>74</v>
      </c>
      <c r="B75" s="11">
        <f>SUM(E75:O75)</f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4">
        <f t="shared" si="3"/>
        <v>0</v>
      </c>
      <c r="O75" s="11">
        <v>0</v>
      </c>
    </row>
    <row r="76" spans="1:15" s="7" customFormat="1" ht="30" x14ac:dyDescent="0.25">
      <c r="A76" s="3" t="s">
        <v>75</v>
      </c>
      <c r="B76" s="11">
        <f>SUM(E76:O76)</f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4">
        <f t="shared" si="3"/>
        <v>0</v>
      </c>
      <c r="O76" s="11">
        <v>0</v>
      </c>
    </row>
    <row r="77" spans="1:15" s="7" customFormat="1" x14ac:dyDescent="0.25">
      <c r="A77" s="4" t="s">
        <v>76</v>
      </c>
      <c r="B77" s="12">
        <f>SUM(E77:O77)</f>
        <v>157765338.96000001</v>
      </c>
      <c r="C77" s="27">
        <f>C12</f>
        <v>118280481</v>
      </c>
      <c r="D77" s="27">
        <f t="shared" ref="D77" si="17">D12</f>
        <v>0</v>
      </c>
      <c r="E77" s="27">
        <f t="shared" ref="E77:J77" si="18">E12</f>
        <v>7698177.0500000007</v>
      </c>
      <c r="F77" s="27">
        <f t="shared" si="18"/>
        <v>6095010.1100000003</v>
      </c>
      <c r="G77" s="27">
        <f t="shared" si="18"/>
        <v>9133546.8599999994</v>
      </c>
      <c r="H77" s="27">
        <f t="shared" si="18"/>
        <v>7971063.3899999997</v>
      </c>
      <c r="I77" s="27">
        <f t="shared" si="18"/>
        <v>12631501.15</v>
      </c>
      <c r="J77" s="27">
        <f t="shared" si="18"/>
        <v>9063099.1400000006</v>
      </c>
      <c r="K77" s="27">
        <f t="shared" ref="K77:L77" si="19">K12</f>
        <v>8926709.0399999991</v>
      </c>
      <c r="L77" s="27">
        <f t="shared" si="19"/>
        <v>8821974</v>
      </c>
      <c r="M77" s="27">
        <f t="shared" ref="M77" si="20">M12</f>
        <v>8541588.7400000002</v>
      </c>
      <c r="N77" s="27">
        <f t="shared" ref="N77:N90" si="21">SUM(E77:E77)+F77+G77+H77+I77+J77+K77+L77+M77</f>
        <v>78882669.480000004</v>
      </c>
      <c r="O77" s="12">
        <f t="shared" ref="O77" si="22">O12</f>
        <v>0</v>
      </c>
    </row>
    <row r="78" spans="1:15" s="7" customFormat="1" x14ac:dyDescent="0.25">
      <c r="A78" s="3"/>
      <c r="B78" s="10"/>
      <c r="C78" s="35"/>
      <c r="D78" s="35"/>
      <c r="E78" s="11"/>
      <c r="F78" s="11"/>
      <c r="G78" s="11"/>
      <c r="H78" s="11"/>
      <c r="I78" s="11"/>
      <c r="J78" s="11"/>
      <c r="K78" s="11"/>
      <c r="L78" s="11"/>
      <c r="M78" s="11"/>
      <c r="N78" s="39">
        <f t="shared" si="21"/>
        <v>0</v>
      </c>
      <c r="O78" s="10"/>
    </row>
    <row r="79" spans="1:15" s="7" customFormat="1" x14ac:dyDescent="0.25">
      <c r="A79" s="1" t="s">
        <v>77</v>
      </c>
      <c r="B79" s="8">
        <f>SUM(E79:O79)</f>
        <v>0</v>
      </c>
      <c r="C79" s="36">
        <f t="shared" ref="C79:D79" si="23">C80+C83+C86</f>
        <v>0</v>
      </c>
      <c r="D79" s="36">
        <f t="shared" si="23"/>
        <v>0</v>
      </c>
      <c r="E79" s="8">
        <f>E80+E83+E86</f>
        <v>0</v>
      </c>
      <c r="F79" s="8">
        <v>0</v>
      </c>
      <c r="G79" s="8">
        <v>0</v>
      </c>
      <c r="H79" s="8"/>
      <c r="I79" s="8"/>
      <c r="J79" s="8"/>
      <c r="K79" s="8"/>
      <c r="L79" s="8"/>
      <c r="M79" s="8"/>
      <c r="N79" s="36">
        <f t="shared" si="21"/>
        <v>0</v>
      </c>
      <c r="O79" s="8">
        <f t="shared" ref="O79" si="24">O80+O83+O86</f>
        <v>0</v>
      </c>
    </row>
    <row r="80" spans="1:15" s="17" customFormat="1" ht="30" x14ac:dyDescent="0.25">
      <c r="A80" s="2" t="s">
        <v>78</v>
      </c>
      <c r="B80" s="9">
        <f>SUM(E80:O80)</f>
        <v>0</v>
      </c>
      <c r="C80" s="37">
        <f t="shared" ref="C80:D80" si="25">SUM(C81:C82)</f>
        <v>0</v>
      </c>
      <c r="D80" s="37">
        <f t="shared" si="25"/>
        <v>0</v>
      </c>
      <c r="E80" s="9">
        <f>SUM(E81:E82)</f>
        <v>0</v>
      </c>
      <c r="F80" s="9">
        <v>0</v>
      </c>
      <c r="G80" s="9">
        <v>0</v>
      </c>
      <c r="H80" s="9"/>
      <c r="I80" s="9"/>
      <c r="J80" s="9"/>
      <c r="K80" s="9"/>
      <c r="L80" s="9"/>
      <c r="M80" s="9"/>
      <c r="N80" s="37">
        <f t="shared" si="21"/>
        <v>0</v>
      </c>
      <c r="O80" s="9">
        <f t="shared" ref="O80" si="26">SUM(O81:O82)</f>
        <v>0</v>
      </c>
    </row>
    <row r="81" spans="1:15" s="7" customFormat="1" ht="30" x14ac:dyDescent="0.25">
      <c r="A81" s="3" t="s">
        <v>79</v>
      </c>
      <c r="B81" s="11">
        <f>SUM(E81:O81)</f>
        <v>0</v>
      </c>
      <c r="C81" s="35">
        <v>0</v>
      </c>
      <c r="D81" s="35">
        <v>0</v>
      </c>
      <c r="E81" s="11">
        <v>0</v>
      </c>
      <c r="F81" s="9">
        <v>0</v>
      </c>
      <c r="G81" s="9">
        <v>0</v>
      </c>
      <c r="H81" s="9"/>
      <c r="I81" s="9"/>
      <c r="J81" s="9"/>
      <c r="K81" s="9"/>
      <c r="L81" s="9"/>
      <c r="M81" s="9"/>
      <c r="N81" s="35">
        <f t="shared" si="21"/>
        <v>0</v>
      </c>
      <c r="O81" s="11">
        <v>0</v>
      </c>
    </row>
    <row r="82" spans="1:15" s="7" customFormat="1" ht="30" x14ac:dyDescent="0.25">
      <c r="A82" s="3" t="s">
        <v>80</v>
      </c>
      <c r="B82" s="11">
        <f>SUM(E82:O82)</f>
        <v>0</v>
      </c>
      <c r="C82" s="35">
        <v>0</v>
      </c>
      <c r="D82" s="35">
        <v>0</v>
      </c>
      <c r="E82" s="11">
        <v>0</v>
      </c>
      <c r="F82" s="9">
        <v>0</v>
      </c>
      <c r="G82" s="9">
        <v>0</v>
      </c>
      <c r="H82" s="9"/>
      <c r="I82" s="9"/>
      <c r="J82" s="9"/>
      <c r="K82" s="9"/>
      <c r="L82" s="9"/>
      <c r="M82" s="9"/>
      <c r="N82" s="35">
        <f t="shared" si="21"/>
        <v>0</v>
      </c>
      <c r="O82" s="11">
        <v>0</v>
      </c>
    </row>
    <row r="83" spans="1:15" s="17" customFormat="1" x14ac:dyDescent="0.25">
      <c r="A83" s="2" t="s">
        <v>81</v>
      </c>
      <c r="B83" s="9">
        <f>SUM(E83:O83)</f>
        <v>0</v>
      </c>
      <c r="C83" s="37">
        <f t="shared" ref="C83:D83" si="27">SUM(C84:C85)</f>
        <v>0</v>
      </c>
      <c r="D83" s="37">
        <f t="shared" si="27"/>
        <v>0</v>
      </c>
      <c r="E83" s="9">
        <f>SUM(E84:E85)</f>
        <v>0</v>
      </c>
      <c r="F83" s="9">
        <v>0</v>
      </c>
      <c r="G83" s="9">
        <v>0</v>
      </c>
      <c r="H83" s="9"/>
      <c r="I83" s="9"/>
      <c r="J83" s="9"/>
      <c r="K83" s="9"/>
      <c r="L83" s="9"/>
      <c r="M83" s="9"/>
      <c r="N83" s="37">
        <f t="shared" si="21"/>
        <v>0</v>
      </c>
      <c r="O83" s="9">
        <f t="shared" ref="O83" si="28">SUM(O84:O85)</f>
        <v>0</v>
      </c>
    </row>
    <row r="84" spans="1:15" s="7" customFormat="1" ht="30" x14ac:dyDescent="0.25">
      <c r="A84" s="3" t="s">
        <v>82</v>
      </c>
      <c r="B84" s="11">
        <f>SUM(E84:O84)</f>
        <v>0</v>
      </c>
      <c r="C84" s="35">
        <v>0</v>
      </c>
      <c r="D84" s="35">
        <v>0</v>
      </c>
      <c r="E84" s="11">
        <v>0</v>
      </c>
      <c r="F84" s="9">
        <v>0</v>
      </c>
      <c r="G84" s="9">
        <v>0</v>
      </c>
      <c r="H84" s="9"/>
      <c r="I84" s="9"/>
      <c r="J84" s="9"/>
      <c r="K84" s="9"/>
      <c r="L84" s="9"/>
      <c r="M84" s="9"/>
      <c r="N84" s="35">
        <f t="shared" si="21"/>
        <v>0</v>
      </c>
      <c r="O84" s="11">
        <v>0</v>
      </c>
    </row>
    <row r="85" spans="1:15" s="7" customFormat="1" ht="30" x14ac:dyDescent="0.25">
      <c r="A85" s="3" t="s">
        <v>83</v>
      </c>
      <c r="B85" s="11">
        <f>SUM(E85:O85)</f>
        <v>0</v>
      </c>
      <c r="C85" s="35">
        <v>0</v>
      </c>
      <c r="D85" s="35">
        <v>0</v>
      </c>
      <c r="E85" s="11">
        <v>0</v>
      </c>
      <c r="F85" s="9">
        <v>0</v>
      </c>
      <c r="G85" s="9">
        <v>0</v>
      </c>
      <c r="H85" s="9"/>
      <c r="I85" s="9"/>
      <c r="J85" s="9"/>
      <c r="K85" s="9"/>
      <c r="L85" s="9"/>
      <c r="M85" s="9"/>
      <c r="N85" s="35">
        <f t="shared" si="21"/>
        <v>0</v>
      </c>
      <c r="O85" s="11">
        <v>0</v>
      </c>
    </row>
    <row r="86" spans="1:15" s="17" customFormat="1" ht="30" x14ac:dyDescent="0.25">
      <c r="A86" s="2" t="s">
        <v>84</v>
      </c>
      <c r="B86" s="9">
        <f>SUM(E86:O86)</f>
        <v>0</v>
      </c>
      <c r="C86" s="37">
        <f t="shared" ref="C86:D86" si="29">SUM(C87)</f>
        <v>0</v>
      </c>
      <c r="D86" s="37">
        <f t="shared" si="29"/>
        <v>0</v>
      </c>
      <c r="E86" s="9">
        <f>SUM(E87)</f>
        <v>0</v>
      </c>
      <c r="F86" s="9">
        <v>0</v>
      </c>
      <c r="G86" s="9">
        <v>0</v>
      </c>
      <c r="H86" s="9"/>
      <c r="I86" s="9"/>
      <c r="J86" s="9"/>
      <c r="K86" s="9"/>
      <c r="L86" s="9"/>
      <c r="M86" s="9"/>
      <c r="N86" s="37">
        <f t="shared" si="21"/>
        <v>0</v>
      </c>
      <c r="O86" s="9">
        <f t="shared" ref="O86" si="30">SUM(O87)</f>
        <v>0</v>
      </c>
    </row>
    <row r="87" spans="1:15" s="7" customFormat="1" ht="30" x14ac:dyDescent="0.25">
      <c r="A87" s="3" t="s">
        <v>85</v>
      </c>
      <c r="B87" s="11">
        <f>SUM(E87:O87)</f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11"/>
      <c r="I87" s="11"/>
      <c r="J87" s="11"/>
      <c r="K87" s="11"/>
      <c r="L87" s="11"/>
      <c r="M87" s="11"/>
      <c r="N87" s="35">
        <f t="shared" si="21"/>
        <v>0</v>
      </c>
      <c r="O87" s="11">
        <v>0</v>
      </c>
    </row>
    <row r="88" spans="1:15" s="7" customFormat="1" x14ac:dyDescent="0.25">
      <c r="A88" s="4" t="s">
        <v>86</v>
      </c>
      <c r="B88" s="12">
        <f>SUM(E88:O88)</f>
        <v>0</v>
      </c>
      <c r="C88" s="38">
        <f t="shared" ref="C88:D88" si="31">C79</f>
        <v>0</v>
      </c>
      <c r="D88" s="38">
        <f t="shared" si="31"/>
        <v>0</v>
      </c>
      <c r="E88" s="12">
        <f>E79</f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38">
        <f t="shared" si="21"/>
        <v>0</v>
      </c>
      <c r="O88" s="12">
        <f t="shared" ref="O88" si="32">O79</f>
        <v>0</v>
      </c>
    </row>
    <row r="89" spans="1:15" s="31" customFormat="1" ht="8.25" x14ac:dyDescent="0.25">
      <c r="B89" s="42"/>
      <c r="C89" s="43"/>
      <c r="D89" s="44"/>
      <c r="E89" s="42"/>
      <c r="F89" s="42"/>
      <c r="G89" s="42"/>
      <c r="H89" s="42"/>
      <c r="I89" s="42"/>
      <c r="J89" s="42"/>
      <c r="K89" s="42"/>
      <c r="L89" s="42"/>
      <c r="M89" s="42"/>
      <c r="N89" s="44">
        <f t="shared" si="21"/>
        <v>0</v>
      </c>
      <c r="O89" s="42"/>
    </row>
    <row r="90" spans="1:15" s="7" customFormat="1" ht="31.5" x14ac:dyDescent="0.25">
      <c r="A90" s="5" t="s">
        <v>87</v>
      </c>
      <c r="B90" s="13">
        <f>SUM(E90:O90)</f>
        <v>157765338.96000001</v>
      </c>
      <c r="C90" s="40">
        <f t="shared" ref="C90:H90" si="33">C77+C88</f>
        <v>118280481</v>
      </c>
      <c r="D90" s="40">
        <f t="shared" si="33"/>
        <v>0</v>
      </c>
      <c r="E90" s="14">
        <f t="shared" si="33"/>
        <v>7698177.0500000007</v>
      </c>
      <c r="F90" s="14">
        <f t="shared" si="33"/>
        <v>6095010.1100000003</v>
      </c>
      <c r="G90" s="14">
        <f t="shared" si="33"/>
        <v>9133546.8599999994</v>
      </c>
      <c r="H90" s="14">
        <f t="shared" si="33"/>
        <v>7971063.3899999997</v>
      </c>
      <c r="I90" s="14">
        <f t="shared" ref="I90:J90" si="34">I77+I88</f>
        <v>12631501.15</v>
      </c>
      <c r="J90" s="14">
        <f t="shared" si="34"/>
        <v>9063099.1400000006</v>
      </c>
      <c r="K90" s="14">
        <f t="shared" ref="K90:L90" si="35">K77+K88</f>
        <v>8926709.0399999991</v>
      </c>
      <c r="L90" s="14">
        <f t="shared" si="35"/>
        <v>8821974</v>
      </c>
      <c r="M90" s="14">
        <f t="shared" ref="M90" si="36">M77+M88</f>
        <v>8541588.7400000002</v>
      </c>
      <c r="N90" s="40">
        <f t="shared" si="21"/>
        <v>78882669.480000004</v>
      </c>
      <c r="O90" s="14">
        <f t="shared" ref="O90" si="37">O77+O88</f>
        <v>0</v>
      </c>
    </row>
    <row r="91" spans="1:15" x14ac:dyDescent="0.25">
      <c r="A91" t="s">
        <v>88</v>
      </c>
    </row>
    <row r="92" spans="1:15" x14ac:dyDescent="0.25">
      <c r="A92" t="s">
        <v>89</v>
      </c>
    </row>
    <row r="93" spans="1:15" x14ac:dyDescent="0.25">
      <c r="A93" t="s">
        <v>90</v>
      </c>
    </row>
    <row r="94" spans="1:15" x14ac:dyDescent="0.25">
      <c r="A94" t="s">
        <v>6</v>
      </c>
    </row>
    <row r="95" spans="1:15" x14ac:dyDescent="0.25">
      <c r="A95" t="s">
        <v>91</v>
      </c>
    </row>
    <row r="96" spans="1:15" x14ac:dyDescent="0.25">
      <c r="A96" t="s">
        <v>92</v>
      </c>
      <c r="N96" s="32"/>
    </row>
    <row r="97" spans="1:14" x14ac:dyDescent="0.25">
      <c r="N97" s="32"/>
    </row>
    <row r="98" spans="1:14" x14ac:dyDescent="0.25">
      <c r="N98" s="32"/>
    </row>
    <row r="99" spans="1:14" x14ac:dyDescent="0.25">
      <c r="A99" s="49"/>
      <c r="B99" s="49"/>
      <c r="C99" s="49"/>
      <c r="D99" s="49"/>
      <c r="E99" s="49"/>
    </row>
    <row r="111" spans="1:14" s="47" customFormat="1" ht="8.25" x14ac:dyDescent="0.15">
      <c r="B111" s="31"/>
      <c r="C111" s="31"/>
      <c r="D111" s="43"/>
    </row>
  </sheetData>
  <mergeCells count="7">
    <mergeCell ref="A99:E99"/>
    <mergeCell ref="A1:O1"/>
    <mergeCell ref="A8:O8"/>
    <mergeCell ref="A9:O9"/>
    <mergeCell ref="A10:N10"/>
    <mergeCell ref="A2:N5"/>
    <mergeCell ref="A7:N7"/>
  </mergeCells>
  <printOptions horizontalCentered="1"/>
  <pageMargins left="0.39370078740157483" right="0.39370078740157483" top="0.59055118110236227" bottom="0.59055118110236227" header="0" footer="0.31496062992125984"/>
  <pageSetup paperSize="5" scale="78" fitToHeight="0" orientation="landscape" r:id="rId1"/>
  <rowBreaks count="2" manualBreakCount="2">
    <brk id="53" max="12" man="1"/>
    <brk id="7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93BE-2904-49B5-82C8-FA2A1CE05584}">
  <dimension ref="A3:L22"/>
  <sheetViews>
    <sheetView showGridLines="0" workbookViewId="0">
      <selection activeCell="V22" sqref="V22"/>
    </sheetView>
  </sheetViews>
  <sheetFormatPr baseColWidth="10" defaultRowHeight="15" x14ac:dyDescent="0.25"/>
  <sheetData>
    <row r="3" spans="1:12" s="48" customFormat="1" ht="15.75" x14ac:dyDescent="0.25">
      <c r="A3" s="53" t="s">
        <v>103</v>
      </c>
      <c r="B3" s="53"/>
      <c r="C3" s="53"/>
      <c r="D3" s="53"/>
      <c r="I3" s="53" t="s">
        <v>104</v>
      </c>
      <c r="J3" s="53"/>
      <c r="K3" s="53"/>
      <c r="L3" s="53"/>
    </row>
    <row r="4" spans="1:12" s="48" customFormat="1" ht="15.75" x14ac:dyDescent="0.25">
      <c r="A4" s="53"/>
      <c r="B4" s="53"/>
      <c r="C4" s="53"/>
      <c r="D4" s="53"/>
      <c r="I4" s="53"/>
      <c r="J4" s="53"/>
      <c r="K4" s="53"/>
      <c r="L4" s="53"/>
    </row>
    <row r="5" spans="1:12" s="48" customFormat="1" ht="15.75" x14ac:dyDescent="0.25">
      <c r="A5" s="53"/>
      <c r="B5" s="53"/>
      <c r="C5" s="53"/>
      <c r="D5" s="53"/>
      <c r="I5" s="53"/>
      <c r="J5" s="53"/>
      <c r="K5" s="53"/>
      <c r="L5" s="53"/>
    </row>
    <row r="6" spans="1:12" s="48" customFormat="1" ht="15.75" x14ac:dyDescent="0.25">
      <c r="A6" s="53"/>
      <c r="B6" s="53"/>
      <c r="C6" s="53"/>
      <c r="D6" s="53"/>
      <c r="I6" s="53"/>
      <c r="J6" s="53"/>
      <c r="K6" s="53"/>
      <c r="L6" s="53"/>
    </row>
    <row r="7" spans="1:12" s="48" customFormat="1" ht="15.75" x14ac:dyDescent="0.25">
      <c r="A7" s="53"/>
      <c r="B7" s="53"/>
      <c r="C7" s="53"/>
      <c r="D7" s="53"/>
      <c r="I7" s="53"/>
      <c r="J7" s="53"/>
      <c r="K7" s="53"/>
      <c r="L7" s="53"/>
    </row>
    <row r="8" spans="1:12" s="48" customFormat="1" ht="15.75" x14ac:dyDescent="0.25">
      <c r="A8" s="54" t="s">
        <v>110</v>
      </c>
      <c r="B8" s="54"/>
      <c r="C8" s="54"/>
      <c r="D8" s="54"/>
      <c r="I8" s="54" t="s">
        <v>105</v>
      </c>
      <c r="J8" s="54"/>
      <c r="K8" s="54"/>
      <c r="L8" s="54"/>
    </row>
    <row r="9" spans="1:12" s="48" customFormat="1" ht="15.75" x14ac:dyDescent="0.25">
      <c r="A9" s="53" t="s">
        <v>111</v>
      </c>
      <c r="B9" s="53"/>
      <c r="C9" s="53"/>
      <c r="D9" s="53"/>
      <c r="I9" s="53" t="s">
        <v>106</v>
      </c>
      <c r="J9" s="53"/>
      <c r="K9" s="53"/>
      <c r="L9" s="53"/>
    </row>
    <row r="10" spans="1:12" s="48" customFormat="1" ht="15.75" x14ac:dyDescent="0.25"/>
    <row r="11" spans="1:12" s="48" customFormat="1" ht="15.75" x14ac:dyDescent="0.25"/>
    <row r="12" spans="1:12" s="48" customFormat="1" ht="15.75" x14ac:dyDescent="0.25">
      <c r="E12" s="53" t="s">
        <v>107</v>
      </c>
      <c r="F12" s="53"/>
      <c r="G12" s="53"/>
      <c r="H12" s="53"/>
    </row>
    <row r="13" spans="1:12" s="48" customFormat="1" ht="15.75" x14ac:dyDescent="0.25">
      <c r="E13" s="53"/>
      <c r="F13" s="53"/>
      <c r="G13" s="53"/>
      <c r="H13" s="53"/>
    </row>
    <row r="14" spans="1:12" s="48" customFormat="1" ht="15.75" x14ac:dyDescent="0.25">
      <c r="E14" s="53"/>
      <c r="F14" s="53"/>
      <c r="G14" s="53"/>
      <c r="H14" s="53"/>
    </row>
    <row r="15" spans="1:12" s="48" customFormat="1" ht="15.75" x14ac:dyDescent="0.25">
      <c r="E15" s="53"/>
      <c r="F15" s="53"/>
      <c r="G15" s="53"/>
      <c r="H15" s="53"/>
    </row>
    <row r="16" spans="1:12" s="48" customFormat="1" ht="15.75" x14ac:dyDescent="0.25">
      <c r="E16" s="53"/>
      <c r="F16" s="53"/>
      <c r="G16" s="53"/>
      <c r="H16" s="53"/>
    </row>
    <row r="17" spans="5:8" s="48" customFormat="1" ht="15.75" x14ac:dyDescent="0.25">
      <c r="E17" s="54" t="s">
        <v>108</v>
      </c>
      <c r="F17" s="54"/>
      <c r="G17" s="54"/>
      <c r="H17" s="54"/>
    </row>
    <row r="18" spans="5:8" s="48" customFormat="1" ht="15.75" x14ac:dyDescent="0.25">
      <c r="E18" s="53" t="s">
        <v>109</v>
      </c>
      <c r="F18" s="53"/>
      <c r="G18" s="53"/>
      <c r="H18" s="53"/>
    </row>
    <row r="19" spans="5:8" s="48" customFormat="1" ht="15.75" x14ac:dyDescent="0.25"/>
    <row r="20" spans="5:8" s="48" customFormat="1" ht="15.75" x14ac:dyDescent="0.25"/>
    <row r="21" spans="5:8" s="48" customFormat="1" ht="15.75" x14ac:dyDescent="0.25"/>
    <row r="22" spans="5:8" s="48" customFormat="1" ht="15.75" x14ac:dyDescent="0.25"/>
  </sheetData>
  <mergeCells count="21">
    <mergeCell ref="A3:D3"/>
    <mergeCell ref="I3:L3"/>
    <mergeCell ref="A4:D4"/>
    <mergeCell ref="I4:L4"/>
    <mergeCell ref="A5:D5"/>
    <mergeCell ref="I5:L5"/>
    <mergeCell ref="A6:D6"/>
    <mergeCell ref="I6:L6"/>
    <mergeCell ref="A7:D7"/>
    <mergeCell ref="I7:L7"/>
    <mergeCell ref="A8:D8"/>
    <mergeCell ref="I8:L8"/>
    <mergeCell ref="E16:H16"/>
    <mergeCell ref="E17:H17"/>
    <mergeCell ref="E18:H18"/>
    <mergeCell ref="A9:D9"/>
    <mergeCell ref="I9:L9"/>
    <mergeCell ref="E12:H12"/>
    <mergeCell ref="E13:H13"/>
    <mergeCell ref="E14:H14"/>
    <mergeCell ref="E15:H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(2023-09)</vt:lpstr>
      <vt:lpstr>Firmas</vt:lpstr>
      <vt:lpstr>'Plantilla Ejecución (2023-09)'!Área_de_impresión</vt:lpstr>
      <vt:lpstr>'Plantilla Ejecución (2023-09)'!Títulos_a_imprimir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2023-10-06T19:07:51Z</cp:lastPrinted>
  <dcterms:created xsi:type="dcterms:W3CDTF">2018-04-17T18:57:16Z</dcterms:created>
  <dcterms:modified xsi:type="dcterms:W3CDTF">2023-10-06T19:07:56Z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