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50" documentId="8_{96D0854F-365F-48C4-8980-40B41089C407}" xr6:coauthVersionLast="47" xr6:coauthVersionMax="47" xr10:uidLastSave="{C491CFDF-2B8D-42DE-8D7D-4B19AD5170CD}"/>
  <bookViews>
    <workbookView xWindow="-120" yWindow="-120" windowWidth="29040" windowHeight="15720" tabRatio="881" xr2:uid="{00000000-000D-0000-FFFF-FFFF00000000}"/>
  </bookViews>
  <sheets>
    <sheet name="Plantilla Ejecución (2023-08)" sheetId="31" r:id="rId1"/>
    <sheet name="Firmas" sheetId="32" state="hidden" r:id="rId2"/>
  </sheets>
  <definedNames>
    <definedName name="_xlnm.Print_Area" localSheetId="0">'Plantilla Ejecución (2023-08)'!$A$1:$M$110</definedName>
    <definedName name="_xlnm.Print_Titles" localSheetId="0">'Plantilla Ejecución (2023-08)'!$11:$11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31" l="1"/>
  <c r="M15" i="31"/>
  <c r="M16" i="31"/>
  <c r="M17" i="31"/>
  <c r="M18" i="31"/>
  <c r="M20" i="31"/>
  <c r="M21" i="31"/>
  <c r="M22" i="31"/>
  <c r="M23" i="31"/>
  <c r="M24" i="31"/>
  <c r="M25" i="31"/>
  <c r="M26" i="31"/>
  <c r="M27" i="31"/>
  <c r="M28" i="31"/>
  <c r="M30" i="31"/>
  <c r="M31" i="31"/>
  <c r="M32" i="31"/>
  <c r="M33" i="31"/>
  <c r="M34" i="31"/>
  <c r="M35" i="31"/>
  <c r="M36" i="31"/>
  <c r="M37" i="31"/>
  <c r="M38" i="31"/>
  <c r="M40" i="31"/>
  <c r="M41" i="31"/>
  <c r="M42" i="31"/>
  <c r="M43" i="31"/>
  <c r="M44" i="31"/>
  <c r="M45" i="31"/>
  <c r="M46" i="31"/>
  <c r="M48" i="31"/>
  <c r="M49" i="31"/>
  <c r="M50" i="31"/>
  <c r="M51" i="31"/>
  <c r="M52" i="31"/>
  <c r="M53" i="31"/>
  <c r="M54" i="31"/>
  <c r="M56" i="31"/>
  <c r="M57" i="31"/>
  <c r="M58" i="31"/>
  <c r="M59" i="31"/>
  <c r="M60" i="31"/>
  <c r="M61" i="31"/>
  <c r="M62" i="31"/>
  <c r="M63" i="31"/>
  <c r="M64" i="31"/>
  <c r="M66" i="31"/>
  <c r="M67" i="31"/>
  <c r="M68" i="31"/>
  <c r="M69" i="31"/>
  <c r="M71" i="31"/>
  <c r="M72" i="31"/>
  <c r="M74" i="31"/>
  <c r="M75" i="31"/>
  <c r="M76" i="31"/>
  <c r="M78" i="31"/>
  <c r="M81" i="31"/>
  <c r="M82" i="31"/>
  <c r="M84" i="31"/>
  <c r="M85" i="31"/>
  <c r="M87" i="31"/>
  <c r="M89" i="31"/>
  <c r="L77" i="31"/>
  <c r="L90" i="31" s="1"/>
  <c r="K77" i="31"/>
  <c r="K90" i="31" s="1"/>
  <c r="J77" i="31"/>
  <c r="J90" i="31" s="1"/>
  <c r="I77" i="31"/>
  <c r="I90" i="31" s="1"/>
  <c r="H77" i="31"/>
  <c r="H90" i="31" s="1"/>
  <c r="G77" i="31"/>
  <c r="G90" i="31" s="1"/>
  <c r="F77" i="31"/>
  <c r="F90" i="31" s="1"/>
  <c r="D73" i="31" l="1"/>
  <c r="E73" i="31"/>
  <c r="M73" i="31" s="1"/>
  <c r="D70" i="31"/>
  <c r="E70" i="31"/>
  <c r="M70" i="31" s="1"/>
  <c r="D65" i="31"/>
  <c r="E65" i="31"/>
  <c r="M65" i="31" s="1"/>
  <c r="D55" i="31"/>
  <c r="E55" i="31"/>
  <c r="M55" i="31" s="1"/>
  <c r="D47" i="31"/>
  <c r="E47" i="31"/>
  <c r="M47" i="31" s="1"/>
  <c r="D39" i="31"/>
  <c r="E39" i="31"/>
  <c r="M39" i="31" s="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C77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D90" i="31" l="1"/>
  <c r="B16" i="31"/>
  <c r="B56" i="31"/>
  <c r="B20" i="31"/>
  <c r="B30" i="31"/>
  <c r="B14" i="31"/>
  <c r="C90" i="31"/>
  <c r="N86" i="31"/>
  <c r="E86" i="31"/>
  <c r="M86" i="31" s="1"/>
  <c r="N83" i="31"/>
  <c r="E83" i="31"/>
  <c r="M83" i="31" s="1"/>
  <c r="N80" i="31"/>
  <c r="E80" i="31"/>
  <c r="M80" i="31" s="1"/>
  <c r="N73" i="31"/>
  <c r="N70" i="31"/>
  <c r="N65" i="31"/>
  <c r="N55" i="31"/>
  <c r="N47" i="31"/>
  <c r="N39" i="31"/>
  <c r="N29" i="31"/>
  <c r="E29" i="31"/>
  <c r="M29" i="31" s="1"/>
  <c r="N19" i="31"/>
  <c r="E19" i="31"/>
  <c r="M19" i="31" s="1"/>
  <c r="N13" i="31"/>
  <c r="E13" i="31"/>
  <c r="M13" i="31" s="1"/>
  <c r="Z12" i="31"/>
  <c r="S12" i="31"/>
  <c r="T12" i="31" s="1"/>
  <c r="U12" i="31" s="1"/>
  <c r="V12" i="31" s="1"/>
  <c r="W12" i="31" s="1"/>
  <c r="X12" i="31" s="1"/>
  <c r="B83" i="31" l="1"/>
  <c r="B80" i="31"/>
  <c r="B65" i="31"/>
  <c r="B70" i="31"/>
  <c r="B73" i="31"/>
  <c r="B47" i="31"/>
  <c r="B55" i="31"/>
  <c r="B29" i="31"/>
  <c r="B86" i="31"/>
  <c r="N12" i="31"/>
  <c r="N77" i="31" s="1"/>
  <c r="N79" i="31"/>
  <c r="N88" i="31" s="1"/>
  <c r="E79" i="31"/>
  <c r="M79" i="31" s="1"/>
  <c r="E12" i="31"/>
  <c r="M12" i="31" s="1"/>
  <c r="Y11" i="31"/>
  <c r="Z11" i="31" s="1"/>
  <c r="E77" i="31" l="1"/>
  <c r="M77" i="31" s="1"/>
  <c r="B79" i="31"/>
  <c r="B13" i="31"/>
  <c r="E88" i="31"/>
  <c r="M88" i="31" s="1"/>
  <c r="N90" i="31"/>
  <c r="E90" i="31" l="1"/>
  <c r="M90" i="31" s="1"/>
  <c r="B88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<sst xmlns="http://schemas.openxmlformats.org/spreadsheetml/2006/main" count="113" uniqueCount="112">
  <si>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</si>
  <si>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</si>
  <si>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</si>
  <si>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</si>
  <si>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</si>
  <si>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</si>
  <si>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</si>
  <si>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</si>
  <si>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</si>
  <si>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</si>
  <si>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</si>
  <si>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</si>
  <si>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</si>
  <si>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</si>
  <si>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</si>
  <si>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</si>
  <si>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</si>
  <si>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</si>
  <si>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</si>
  <si>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</si>
  <si>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</si>
  <si>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</si>
  <si>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</si>
  <si>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</si>
  <si>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</si>
  <si>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</si>
  <si>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</si>
  <si>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</si>
  <si>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</si>
  <si>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</si>
  <si>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</si>
  <si>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</si>
  <si>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</si>
  <si>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</si>
  <si>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</si>
  <si>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</si>
  <si>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</si>
  <si>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</si>
  <si>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</si>
  <si>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</si>
  <si>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</si>
  <si>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</si>
  <si>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</si>
  <si>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</si>
  <si>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</si>
  <si>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</si>
  <si>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</si>
  <si>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</si>
  <si>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</si>
  <si>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</si>
  <si>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</si>
  <si>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</si>
  <si>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</si>
  <si>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</si>
  <si>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</si>
  <si>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</si>
  <si>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</si>
  <si>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</si>
  <si>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</si>
  <si>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</si>
  <si>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</si>
  <si>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</si>
  <si>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</si>
  <si>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</si>
  <si>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</si>
  <si>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</si>
  <si>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</si>
  <si>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</si>
  <si>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</si>
  <si>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</si>
  <si>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</si>
  <si>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</si>
  <si>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</si>
  <si>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</si>
  <si>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</si>
  <si>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</si>
  <si>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</si>
  <si>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</si>
  <si>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</si>
  <si>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</si>
  <si>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</si>
  <si>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</si>
  <si>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</si>
  <si>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</si>
  <si>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</si>
  <si>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</si>
  <si>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</si>
  <si>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</si>
  <si>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</si>
  <si>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</si>
  <si>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</si>
  <si>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</si>
  <si>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</si>
  <si>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</si>
  <si>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</si>
  <si>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</si>
  <si>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</si>
  <si>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</si>
  <si>
    <t>Abril</t>
  </si>
  <si>
    <t>Mayo</t>
  </si>
  <si>
    <t>Junio</t>
  </si>
  <si>
    <t>Julio</t>
  </si>
  <si>
    <t>Agosto</t>
  </si>
  <si>
    <t>Preparado por:</t>
  </si>
  <si>
    <t>Revisado por:</t>
  </si>
  <si>
    <t>Gliseldi Corina Rodríguez</t>
  </si>
  <si>
    <t>Encargada Sección de Presupuesto (Interina)</t>
  </si>
  <si>
    <t>Autorizado por:</t>
  </si>
  <si>
    <t>Mirna Mabel Veras</t>
  </si>
  <si>
    <t>Encargada División Financiera</t>
  </si>
  <si>
    <t>Elizabeth Darrel Pérez</t>
  </si>
  <si>
    <t>Analista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</si>
</sst>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</xdr:colOff>
      <xdr:row>96</xdr:row>
      <xdr:rowOff>190499</xdr:rowOff>
    </xdr:from>
    <xdr:to>
      <xdr:col>9</xdr:col>
      <xdr:colOff>428625</xdr:colOff>
      <xdr:row>109</xdr:row>
      <xdr:rowOff>146225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D59E48-31A0-D803-768A-167BF3E24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5786" b="5786"/>
        <a:stretch/>
      </xdr:blipFill>
      <xdr:spPr>
        <a:xfrm>
          <a:off x="2771774" y="28584524"/>
          <a:ext cx="7181851" cy="2432226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0</xdr:row>
      <xdr:rowOff>123825</xdr:rowOff>
    </xdr:from>
    <xdr:to>
      <xdr:col>6</xdr:col>
      <xdr:colOff>685248</xdr:colOff>
      <xdr:row>6</xdr:row>
      <xdr:rowOff>88425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23825"/>
          <a:ext cx="1447248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Z111"/>
  <sheetViews>
    <sheetView showGridLines="0" tabSelected="1" view="pageBreakPreview" topLeftCell="A84" zoomScaleNormal="100" zoomScaleSheetLayoutView="100" workbookViewId="0">
      <selection activeCell="L104" sqref="L104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12" width="13.85546875" customWidth="1"/>
    <col min="13" max="13" width="15.7109375" customWidth="1"/>
    <col min="14" max="14" width="8.7109375" hidden="1" customWidth="1"/>
    <col min="15" max="15" width="96.7109375" bestFit="1" customWidth="1"/>
    <col min="17" max="24" width="6" bestFit="1" customWidth="1"/>
    <col min="25" max="26" width="7" bestFit="1" customWidth="1"/>
  </cols>
  <sheetData>
    <row r="1" spans="1:26" s="7" customFormat="1" ht="18.7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6" s="7" customFormat="1" ht="18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1"/>
      <c r="O2" s="22" t="s">
        <v>0</v>
      </c>
    </row>
    <row r="3" spans="1:26" s="7" customFormat="1" ht="18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1"/>
      <c r="O3" s="15" t="s">
        <v>1</v>
      </c>
    </row>
    <row r="4" spans="1:26" s="7" customFormat="1" ht="18.7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1"/>
      <c r="O4" s="15" t="s">
        <v>2</v>
      </c>
    </row>
    <row r="5" spans="1:26" s="7" customFormat="1" ht="18.7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21"/>
      <c r="O5" s="15" t="s">
        <v>4</v>
      </c>
    </row>
    <row r="6" spans="1:26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26" s="7" customFormat="1" ht="18.75" customHeight="1" x14ac:dyDescent="0.25">
      <c r="A7" s="50" t="s">
        <v>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21"/>
      <c r="O7" s="15"/>
    </row>
    <row r="8" spans="1:26" s="7" customFormat="1" ht="15.75" customHeight="1" x14ac:dyDescent="0.2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26" s="7" customFormat="1" ht="15" customHeight="1" x14ac:dyDescent="0.25">
      <c r="A9" s="52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26" s="7" customFormat="1" ht="1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26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5" t="s">
        <v>9</v>
      </c>
      <c r="F11" s="45" t="s">
        <v>96</v>
      </c>
      <c r="G11" s="45" t="s">
        <v>97</v>
      </c>
      <c r="H11" s="45" t="s">
        <v>98</v>
      </c>
      <c r="I11" s="45" t="s">
        <v>99</v>
      </c>
      <c r="J11" s="45" t="s">
        <v>100</v>
      </c>
      <c r="K11" s="45" t="s">
        <v>101</v>
      </c>
      <c r="L11" s="45" t="s">
        <v>102</v>
      </c>
      <c r="M11" s="46" t="s">
        <v>8</v>
      </c>
      <c r="N11" s="20" t="s">
        <v>10</v>
      </c>
      <c r="Y11" s="16">
        <f>SUM(Q12:Y12)</f>
        <v>11.029108875781253</v>
      </c>
      <c r="Z11" s="16">
        <f>+Y11+Z12</f>
        <v>13.989108875781252</v>
      </c>
    </row>
    <row r="12" spans="1:26" s="17" customFormat="1" x14ac:dyDescent="0.25">
      <c r="A12" s="1" t="s">
        <v>11</v>
      </c>
      <c r="B12" s="8">
        <f t="shared" ref="B12:B43" si="0">SUM(E12:N12)</f>
        <v>140682161.48000002</v>
      </c>
      <c r="C12" s="23">
        <f>C13+C19+C29+C55</f>
        <v>118280481</v>
      </c>
      <c r="D12" s="23">
        <f>D13+D19+D29+D55</f>
        <v>0</v>
      </c>
      <c r="E12" s="23">
        <f t="shared" ref="E12:N12" si="1">E13+E19+E29+E39+E47+E55+E65+E70+E73</f>
        <v>7698177.0500000007</v>
      </c>
      <c r="F12" s="23">
        <v>6095010.1100000003</v>
      </c>
      <c r="G12" s="23">
        <v>9133546.8599999994</v>
      </c>
      <c r="H12" s="23">
        <v>7971063.3899999997</v>
      </c>
      <c r="I12" s="23">
        <v>12631501.15</v>
      </c>
      <c r="J12" s="23">
        <v>9063099.1400000006</v>
      </c>
      <c r="K12" s="23">
        <v>8926709.0399999991</v>
      </c>
      <c r="L12" s="23">
        <v>8821974</v>
      </c>
      <c r="M12" s="28">
        <f>SUM(E12:E12)+F12+G12+H12+I12+J12+K12+L12</f>
        <v>70341080.74000001</v>
      </c>
      <c r="N12" s="8">
        <f t="shared" si="1"/>
        <v>0</v>
      </c>
      <c r="Q12" s="6">
        <v>1</v>
      </c>
      <c r="R12" s="6">
        <v>1.05</v>
      </c>
      <c r="S12" s="6">
        <f>+R12*1.05</f>
        <v>1.1025</v>
      </c>
      <c r="T12" s="6">
        <f t="shared" ref="T12:X12" si="2">+S12*1.05</f>
        <v>1.1576250000000001</v>
      </c>
      <c r="U12" s="6">
        <f t="shared" si="2"/>
        <v>1.2155062500000002</v>
      </c>
      <c r="V12" s="6">
        <f t="shared" si="2"/>
        <v>1.2762815625000004</v>
      </c>
      <c r="W12" s="6">
        <f t="shared" si="2"/>
        <v>1.3400956406250004</v>
      </c>
      <c r="X12" s="6">
        <f t="shared" si="2"/>
        <v>1.4071004226562505</v>
      </c>
      <c r="Y12" s="6">
        <v>1.48</v>
      </c>
      <c r="Z12" s="6">
        <f>+Y12*2</f>
        <v>2.96</v>
      </c>
    </row>
    <row r="13" spans="1:26" s="17" customFormat="1" ht="30" customHeight="1" x14ac:dyDescent="0.25">
      <c r="A13" s="2" t="s">
        <v>12</v>
      </c>
      <c r="B13" s="9">
        <f t="shared" si="0"/>
        <v>87144136.75999999</v>
      </c>
      <c r="C13" s="24">
        <f t="shared" ref="C13:N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v>5578801.0700000003</v>
      </c>
      <c r="H13" s="24">
        <v>5274940.05</v>
      </c>
      <c r="I13" s="24">
        <v>10216349.57</v>
      </c>
      <c r="J13" s="24">
        <v>5784100.2599999998</v>
      </c>
      <c r="K13" s="24">
        <v>5619910.0899999999</v>
      </c>
      <c r="L13" s="24">
        <v>550065.11</v>
      </c>
      <c r="M13" s="24">
        <f>SUM(E13:E13)+F13+G13+H13+I13+J13+K13+L13</f>
        <v>43572068.379999995</v>
      </c>
      <c r="N13" s="9">
        <f t="shared" si="3"/>
        <v>0</v>
      </c>
      <c r="Q13" s="18"/>
    </row>
    <row r="14" spans="1:26" s="7" customFormat="1" x14ac:dyDescent="0.25">
      <c r="A14" s="3" t="s">
        <v>13</v>
      </c>
      <c r="B14" s="11">
        <f t="shared" si="0"/>
        <v>75856272.640000001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6">
        <v>4534225</v>
      </c>
      <c r="I14" s="26">
        <v>4820225</v>
      </c>
      <c r="J14" s="26">
        <v>4992442.18</v>
      </c>
      <c r="K14" s="26">
        <v>4846600</v>
      </c>
      <c r="L14" s="26">
        <v>4806755.0199999996</v>
      </c>
      <c r="M14" s="24">
        <f t="shared" ref="M14:M77" si="4">SUM(E14:E14)+F14+G14+H14+I14+J14+K14+L14</f>
        <v>37928136.32</v>
      </c>
      <c r="N14" s="11">
        <v>0</v>
      </c>
    </row>
    <row r="15" spans="1:26" s="7" customFormat="1" x14ac:dyDescent="0.25">
      <c r="A15" s="3" t="s">
        <v>14</v>
      </c>
      <c r="B15" s="11">
        <f t="shared" si="0"/>
        <v>10173694.42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6">
        <v>65000</v>
      </c>
      <c r="I15" s="26">
        <v>4676847.21</v>
      </c>
      <c r="J15" s="26">
        <v>50000</v>
      </c>
      <c r="K15" s="26">
        <v>50000</v>
      </c>
      <c r="L15" s="26">
        <v>50000</v>
      </c>
      <c r="M15" s="24">
        <f t="shared" si="4"/>
        <v>5086847.21</v>
      </c>
      <c r="N15" s="11">
        <v>0</v>
      </c>
    </row>
    <row r="16" spans="1:26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4">
        <f t="shared" si="4"/>
        <v>0</v>
      </c>
      <c r="N16" s="11">
        <v>0</v>
      </c>
    </row>
    <row r="17" spans="1:14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4">
        <f t="shared" si="4"/>
        <v>0</v>
      </c>
      <c r="N17" s="11">
        <v>0</v>
      </c>
    </row>
    <row r="18" spans="1:14" s="7" customFormat="1" ht="30" x14ac:dyDescent="0.25">
      <c r="A18" s="3" t="s">
        <v>17</v>
      </c>
      <c r="B18" s="11">
        <f t="shared" si="0"/>
        <v>11174169.699999999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6">
        <v>675715.05</v>
      </c>
      <c r="I18" s="26">
        <v>719277.36</v>
      </c>
      <c r="J18" s="26">
        <v>741658.08</v>
      </c>
      <c r="K18" s="26">
        <v>723310.09</v>
      </c>
      <c r="L18" s="26">
        <v>723310.09</v>
      </c>
      <c r="M18" s="24">
        <f t="shared" si="4"/>
        <v>5587084.8499999996</v>
      </c>
      <c r="N18" s="11">
        <v>0</v>
      </c>
    </row>
    <row r="19" spans="1:14" s="17" customFormat="1" x14ac:dyDescent="0.25">
      <c r="A19" s="2" t="s">
        <v>18</v>
      </c>
      <c r="B19" s="9">
        <f t="shared" si="0"/>
        <v>38171749.219999999</v>
      </c>
      <c r="C19" s="24">
        <f t="shared" ref="C19:N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v>3390902.79</v>
      </c>
      <c r="H19" s="24">
        <v>2168750.34</v>
      </c>
      <c r="I19" s="24">
        <v>1767151.58</v>
      </c>
      <c r="J19" s="24">
        <v>2899998.88</v>
      </c>
      <c r="K19" s="24">
        <v>2943120.09</v>
      </c>
      <c r="L19" s="24">
        <v>2785442.22</v>
      </c>
      <c r="M19" s="24">
        <f t="shared" si="4"/>
        <v>19085874.609999999</v>
      </c>
      <c r="N19" s="9">
        <f t="shared" si="5"/>
        <v>0</v>
      </c>
    </row>
    <row r="20" spans="1:14" s="7" customFormat="1" x14ac:dyDescent="0.25">
      <c r="A20" s="3" t="s">
        <v>19</v>
      </c>
      <c r="B20" s="11">
        <f t="shared" si="0"/>
        <v>4529812.34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6">
        <v>282947.74</v>
      </c>
      <c r="I20" s="26">
        <v>274946.96999999997</v>
      </c>
      <c r="J20" s="26">
        <v>269503.63</v>
      </c>
      <c r="K20" s="26">
        <v>295129.05</v>
      </c>
      <c r="L20" s="26">
        <v>294075.55</v>
      </c>
      <c r="M20" s="24">
        <f t="shared" si="4"/>
        <v>2264906.17</v>
      </c>
      <c r="N20" s="11">
        <v>0</v>
      </c>
    </row>
    <row r="21" spans="1:14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4">
        <f t="shared" si="4"/>
        <v>0</v>
      </c>
      <c r="N21" s="11">
        <v>0</v>
      </c>
    </row>
    <row r="22" spans="1:14" s="7" customFormat="1" x14ac:dyDescent="0.25">
      <c r="A22" s="3" t="s">
        <v>21</v>
      </c>
      <c r="B22" s="11">
        <f t="shared" si="0"/>
        <v>872893.96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590591.07999999996</v>
      </c>
      <c r="J22" s="26">
        <v>0</v>
      </c>
      <c r="K22" s="26">
        <v>0</v>
      </c>
      <c r="L22" s="26">
        <v>-154144.1</v>
      </c>
      <c r="M22" s="24">
        <f t="shared" si="4"/>
        <v>436446.98</v>
      </c>
      <c r="N22" s="11">
        <v>0</v>
      </c>
    </row>
    <row r="23" spans="1:14" s="7" customFormat="1" ht="18" customHeight="1" x14ac:dyDescent="0.25">
      <c r="A23" s="3" t="s">
        <v>22</v>
      </c>
      <c r="B23" s="11">
        <f t="shared" si="0"/>
        <v>536993.19999999995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268496.59999999998</v>
      </c>
      <c r="J23" s="26">
        <v>0</v>
      </c>
      <c r="K23" s="26">
        <v>0</v>
      </c>
      <c r="L23" s="26">
        <v>0</v>
      </c>
      <c r="M23" s="24">
        <f t="shared" si="4"/>
        <v>268496.59999999998</v>
      </c>
      <c r="N23" s="11">
        <v>0</v>
      </c>
    </row>
    <row r="24" spans="1:14" s="7" customFormat="1" x14ac:dyDescent="0.25">
      <c r="A24" s="3" t="s">
        <v>23</v>
      </c>
      <c r="B24" s="11">
        <f t="shared" si="0"/>
        <v>16522067.979999999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6">
        <v>1010455.29</v>
      </c>
      <c r="I24" s="26">
        <v>0</v>
      </c>
      <c r="J24" s="26">
        <v>2005063.06</v>
      </c>
      <c r="K24" s="26">
        <v>1096669.71</v>
      </c>
      <c r="L24" s="26">
        <v>1037235.26</v>
      </c>
      <c r="M24" s="24">
        <f t="shared" si="4"/>
        <v>8261033.9899999993</v>
      </c>
      <c r="N24" s="11">
        <v>0</v>
      </c>
    </row>
    <row r="25" spans="1:14" s="7" customFormat="1" x14ac:dyDescent="0.25">
      <c r="A25" s="3" t="s">
        <v>24</v>
      </c>
      <c r="B25" s="11">
        <f t="shared" si="0"/>
        <v>5756187.3200000003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6">
        <v>333616.7</v>
      </c>
      <c r="I25" s="26">
        <v>329850.07</v>
      </c>
      <c r="J25" s="26">
        <v>496640.88</v>
      </c>
      <c r="K25" s="26">
        <v>347588.83</v>
      </c>
      <c r="L25" s="26">
        <v>365618.88</v>
      </c>
      <c r="M25" s="24">
        <f t="shared" si="4"/>
        <v>2878093.66</v>
      </c>
      <c r="N25" s="11">
        <v>0</v>
      </c>
    </row>
    <row r="26" spans="1:14" s="7" customFormat="1" ht="45" x14ac:dyDescent="0.25">
      <c r="A26" s="3" t="s">
        <v>25</v>
      </c>
      <c r="B26" s="11">
        <f t="shared" si="0"/>
        <v>670542.00000000012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6">
        <v>70255.710000000006</v>
      </c>
      <c r="I26" s="26">
        <v>16343.96</v>
      </c>
      <c r="J26" s="26">
        <v>4596.3100000000004</v>
      </c>
      <c r="K26" s="26">
        <v>48735.519999999997</v>
      </c>
      <c r="L26" s="26">
        <v>0</v>
      </c>
      <c r="M26" s="24">
        <f t="shared" si="4"/>
        <v>335271.00000000006</v>
      </c>
      <c r="N26" s="11">
        <v>0</v>
      </c>
    </row>
    <row r="27" spans="1:14" s="7" customFormat="1" ht="30" x14ac:dyDescent="0.25">
      <c r="A27" s="3" t="s">
        <v>26</v>
      </c>
      <c r="B27" s="11">
        <f t="shared" si="0"/>
        <v>4605789.22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6">
        <v>10620</v>
      </c>
      <c r="I27" s="26">
        <v>0</v>
      </c>
      <c r="J27" s="26">
        <v>124195</v>
      </c>
      <c r="K27" s="26">
        <v>793332.88</v>
      </c>
      <c r="L27" s="26">
        <v>520662.73</v>
      </c>
      <c r="M27" s="24">
        <f t="shared" si="4"/>
        <v>2302894.61</v>
      </c>
      <c r="N27" s="11">
        <v>0</v>
      </c>
    </row>
    <row r="28" spans="1:14" s="7" customFormat="1" ht="30" x14ac:dyDescent="0.25">
      <c r="A28" s="3" t="s">
        <v>27</v>
      </c>
      <c r="B28" s="11">
        <f t="shared" si="0"/>
        <v>4677463.2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6">
        <v>460854.9</v>
      </c>
      <c r="I28" s="26">
        <v>286922.90000000002</v>
      </c>
      <c r="J28" s="26">
        <v>0</v>
      </c>
      <c r="K28" s="26">
        <v>361664.1</v>
      </c>
      <c r="L28" s="26">
        <v>721993.9</v>
      </c>
      <c r="M28" s="24">
        <f t="shared" si="4"/>
        <v>2338731.6</v>
      </c>
      <c r="N28" s="11">
        <v>0</v>
      </c>
    </row>
    <row r="29" spans="1:14" s="17" customFormat="1" x14ac:dyDescent="0.25">
      <c r="A29" s="2" t="s">
        <v>28</v>
      </c>
      <c r="B29" s="9">
        <f t="shared" si="0"/>
        <v>5196275.5</v>
      </c>
      <c r="C29" s="24">
        <f t="shared" ref="C29:N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v>163843</v>
      </c>
      <c r="H29" s="24">
        <v>527373</v>
      </c>
      <c r="I29" s="24">
        <v>648000</v>
      </c>
      <c r="J29" s="24">
        <v>324000</v>
      </c>
      <c r="K29" s="24">
        <v>363678.86</v>
      </c>
      <c r="L29" s="24">
        <v>456466.67</v>
      </c>
      <c r="M29" s="24">
        <f t="shared" si="4"/>
        <v>2598137.75</v>
      </c>
      <c r="N29" s="9">
        <f t="shared" si="6"/>
        <v>0</v>
      </c>
    </row>
    <row r="30" spans="1:14" s="7" customFormat="1" ht="30" x14ac:dyDescent="0.25">
      <c r="A30" s="3" t="s">
        <v>29</v>
      </c>
      <c r="B30" s="11">
        <f t="shared" si="0"/>
        <v>162468.88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6">
        <v>0</v>
      </c>
      <c r="I30" s="26">
        <v>0</v>
      </c>
      <c r="J30" s="26">
        <v>0</v>
      </c>
      <c r="K30" s="26">
        <v>38085.86</v>
      </c>
      <c r="L30" s="26">
        <v>0</v>
      </c>
      <c r="M30" s="24">
        <f t="shared" si="4"/>
        <v>81234.44</v>
      </c>
      <c r="N30" s="11">
        <v>0</v>
      </c>
    </row>
    <row r="31" spans="1:14" s="7" customFormat="1" x14ac:dyDescent="0.25">
      <c r="A31" s="3" t="s">
        <v>30</v>
      </c>
      <c r="B31" s="11">
        <f t="shared" si="0"/>
        <v>0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4">
        <f t="shared" si="4"/>
        <v>0</v>
      </c>
      <c r="N31" s="11">
        <v>0</v>
      </c>
    </row>
    <row r="32" spans="1:14" s="7" customFormat="1" ht="30" x14ac:dyDescent="0.25">
      <c r="A32" s="3" t="s">
        <v>31</v>
      </c>
      <c r="B32" s="11">
        <f t="shared" si="0"/>
        <v>177795.32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6">
        <v>0</v>
      </c>
      <c r="I32" s="26">
        <v>0</v>
      </c>
      <c r="J32" s="26">
        <v>0</v>
      </c>
      <c r="K32" s="26">
        <v>1593</v>
      </c>
      <c r="L32" s="26">
        <v>44202.8</v>
      </c>
      <c r="M32" s="24">
        <f t="shared" si="4"/>
        <v>88897.66</v>
      </c>
      <c r="N32" s="11">
        <v>0</v>
      </c>
    </row>
    <row r="33" spans="1:14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4">
        <f t="shared" si="4"/>
        <v>0</v>
      </c>
      <c r="N33" s="11">
        <v>0</v>
      </c>
    </row>
    <row r="34" spans="1:14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4">
        <f t="shared" si="4"/>
        <v>0</v>
      </c>
      <c r="N34" s="11">
        <v>0</v>
      </c>
    </row>
    <row r="35" spans="1:14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4">
        <f t="shared" si="4"/>
        <v>0</v>
      </c>
      <c r="N35" s="11">
        <v>0</v>
      </c>
    </row>
    <row r="36" spans="1:14" s="7" customFormat="1" ht="30" x14ac:dyDescent="0.25">
      <c r="A36" s="3" t="s">
        <v>35</v>
      </c>
      <c r="B36" s="11">
        <f t="shared" si="0"/>
        <v>3888000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6">
        <v>324000</v>
      </c>
      <c r="I36" s="26">
        <v>648000</v>
      </c>
      <c r="J36" s="26">
        <v>324000</v>
      </c>
      <c r="K36" s="26">
        <v>324000</v>
      </c>
      <c r="L36" s="26">
        <v>324000</v>
      </c>
      <c r="M36" s="24">
        <f t="shared" si="4"/>
        <v>1944000</v>
      </c>
      <c r="N36" s="11">
        <v>0</v>
      </c>
    </row>
    <row r="37" spans="1:14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4">
        <f t="shared" si="4"/>
        <v>0</v>
      </c>
      <c r="N37" s="11">
        <v>0</v>
      </c>
    </row>
    <row r="38" spans="1:14" s="7" customFormat="1" x14ac:dyDescent="0.25">
      <c r="A38" s="3" t="s">
        <v>37</v>
      </c>
      <c r="B38" s="11">
        <f t="shared" si="0"/>
        <v>968011.3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6">
        <v>203373</v>
      </c>
      <c r="I38" s="26">
        <v>0</v>
      </c>
      <c r="J38" s="26">
        <v>0</v>
      </c>
      <c r="K38" s="26">
        <v>0</v>
      </c>
      <c r="L38" s="26">
        <v>88263.87</v>
      </c>
      <c r="M38" s="24">
        <f t="shared" si="4"/>
        <v>484005.65</v>
      </c>
      <c r="N38" s="11">
        <v>0</v>
      </c>
    </row>
    <row r="39" spans="1:14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/>
      <c r="H39" s="24"/>
      <c r="I39" s="24"/>
      <c r="J39" s="24"/>
      <c r="K39" s="24"/>
      <c r="L39" s="24"/>
      <c r="M39" s="24">
        <f t="shared" si="4"/>
        <v>0</v>
      </c>
      <c r="N39" s="9">
        <f t="shared" ref="N39" si="8">SUM(N40:N46)</f>
        <v>0</v>
      </c>
    </row>
    <row r="40" spans="1:14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4">
        <f t="shared" si="4"/>
        <v>0</v>
      </c>
      <c r="N40" s="11">
        <v>0</v>
      </c>
    </row>
    <row r="41" spans="1:14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4">
        <f t="shared" si="4"/>
        <v>0</v>
      </c>
      <c r="N41" s="11">
        <v>0</v>
      </c>
    </row>
    <row r="42" spans="1:14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4">
        <f t="shared" si="4"/>
        <v>0</v>
      </c>
      <c r="N42" s="11">
        <v>0</v>
      </c>
    </row>
    <row r="43" spans="1:14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4">
        <f t="shared" si="4"/>
        <v>0</v>
      </c>
      <c r="N43" s="11">
        <v>0</v>
      </c>
    </row>
    <row r="44" spans="1:14" s="7" customFormat="1" ht="30" x14ac:dyDescent="0.25">
      <c r="A44" s="3" t="s">
        <v>43</v>
      </c>
      <c r="B44" s="11">
        <f t="shared" ref="B44:B77" si="9">SUM(E44:N44)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4">
        <f t="shared" si="4"/>
        <v>0</v>
      </c>
      <c r="N44" s="11">
        <v>0</v>
      </c>
    </row>
    <row r="45" spans="1:14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4">
        <f t="shared" si="4"/>
        <v>0</v>
      </c>
      <c r="N45" s="11">
        <v>0</v>
      </c>
    </row>
    <row r="46" spans="1:14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4">
        <f t="shared" si="4"/>
        <v>0</v>
      </c>
      <c r="N46" s="11">
        <v>0</v>
      </c>
    </row>
    <row r="47" spans="1:14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4">
        <f t="shared" si="4"/>
        <v>0</v>
      </c>
      <c r="N47" s="9">
        <f t="shared" ref="N47" si="11">SUM(N48:N54)</f>
        <v>0</v>
      </c>
    </row>
    <row r="48" spans="1:14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4">
        <f t="shared" si="4"/>
        <v>0</v>
      </c>
      <c r="N48" s="11">
        <v>0</v>
      </c>
    </row>
    <row r="49" spans="1:14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4">
        <f t="shared" si="4"/>
        <v>0</v>
      </c>
      <c r="N49" s="11">
        <v>0</v>
      </c>
    </row>
    <row r="50" spans="1:14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4">
        <f t="shared" si="4"/>
        <v>0</v>
      </c>
      <c r="N50" s="11">
        <v>0</v>
      </c>
    </row>
    <row r="51" spans="1:14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4">
        <f t="shared" si="4"/>
        <v>0</v>
      </c>
      <c r="N51" s="11">
        <v>0</v>
      </c>
    </row>
    <row r="52" spans="1:14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4">
        <f t="shared" si="4"/>
        <v>0</v>
      </c>
      <c r="N52" s="11">
        <v>0</v>
      </c>
    </row>
    <row r="53" spans="1:14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4">
        <f t="shared" si="4"/>
        <v>0</v>
      </c>
      <c r="N53" s="11">
        <v>0</v>
      </c>
    </row>
    <row r="54" spans="1:14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4">
        <f t="shared" si="4"/>
        <v>0</v>
      </c>
      <c r="N54" s="11">
        <v>0</v>
      </c>
    </row>
    <row r="55" spans="1:14" s="17" customFormat="1" ht="30" x14ac:dyDescent="0.25">
      <c r="A55" s="2" t="s">
        <v>54</v>
      </c>
      <c r="B55" s="9">
        <f t="shared" si="9"/>
        <v>110000</v>
      </c>
      <c r="C55" s="24">
        <f t="shared" ref="C55:N55" si="12">SUM(C56:C64)</f>
        <v>150000</v>
      </c>
      <c r="D55" s="24">
        <f t="shared" si="12"/>
        <v>0</v>
      </c>
      <c r="E55" s="24">
        <f t="shared" si="12"/>
        <v>0</v>
      </c>
      <c r="F55" s="26">
        <v>0</v>
      </c>
      <c r="G55" s="26">
        <v>0</v>
      </c>
      <c r="H55" s="26">
        <v>0</v>
      </c>
      <c r="I55" s="26">
        <v>0</v>
      </c>
      <c r="J55" s="26">
        <v>55000</v>
      </c>
      <c r="K55" s="26">
        <v>0</v>
      </c>
      <c r="L55" s="26">
        <v>0</v>
      </c>
      <c r="M55" s="24">
        <f t="shared" si="4"/>
        <v>55000</v>
      </c>
      <c r="N55" s="9">
        <f t="shared" si="12"/>
        <v>0</v>
      </c>
    </row>
    <row r="56" spans="1:14" s="7" customFormat="1" x14ac:dyDescent="0.25">
      <c r="A56" s="3" t="s">
        <v>55</v>
      </c>
      <c r="B56" s="11">
        <f t="shared" si="9"/>
        <v>110000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55000</v>
      </c>
      <c r="K56" s="26">
        <v>0</v>
      </c>
      <c r="L56" s="26">
        <v>0</v>
      </c>
      <c r="M56" s="24">
        <f t="shared" si="4"/>
        <v>55000</v>
      </c>
      <c r="N56" s="11">
        <v>0</v>
      </c>
    </row>
    <row r="57" spans="1:14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4">
        <f t="shared" si="4"/>
        <v>0</v>
      </c>
      <c r="N57" s="11">
        <v>0</v>
      </c>
    </row>
    <row r="58" spans="1:14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4">
        <f t="shared" si="4"/>
        <v>0</v>
      </c>
      <c r="N58" s="11">
        <v>0</v>
      </c>
    </row>
    <row r="59" spans="1:14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4">
        <f t="shared" si="4"/>
        <v>0</v>
      </c>
      <c r="N59" s="11">
        <v>0</v>
      </c>
    </row>
    <row r="60" spans="1:14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4">
        <f t="shared" si="4"/>
        <v>0</v>
      </c>
      <c r="N60" s="11">
        <v>0</v>
      </c>
    </row>
    <row r="61" spans="1:14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4">
        <f t="shared" si="4"/>
        <v>0</v>
      </c>
      <c r="N61" s="11">
        <v>0</v>
      </c>
    </row>
    <row r="62" spans="1:14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4">
        <f t="shared" si="4"/>
        <v>0</v>
      </c>
      <c r="N62" s="11">
        <v>0</v>
      </c>
    </row>
    <row r="63" spans="1:14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4">
        <f t="shared" si="4"/>
        <v>0</v>
      </c>
      <c r="N63" s="11">
        <v>0</v>
      </c>
    </row>
    <row r="64" spans="1:14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4">
        <f t="shared" si="4"/>
        <v>0</v>
      </c>
      <c r="N64" s="11">
        <v>0</v>
      </c>
    </row>
    <row r="65" spans="1:14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4">
        <f t="shared" si="4"/>
        <v>0</v>
      </c>
      <c r="N65" s="9">
        <f t="shared" ref="N65" si="14">SUM(N66:N69)</f>
        <v>0</v>
      </c>
    </row>
    <row r="66" spans="1:14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4">
        <f t="shared" si="4"/>
        <v>0</v>
      </c>
      <c r="N66" s="11">
        <v>0</v>
      </c>
    </row>
    <row r="67" spans="1:14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4">
        <f t="shared" si="4"/>
        <v>0</v>
      </c>
      <c r="N67" s="11">
        <v>0</v>
      </c>
    </row>
    <row r="68" spans="1:14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4">
        <f t="shared" si="4"/>
        <v>0</v>
      </c>
      <c r="N68" s="11">
        <v>0</v>
      </c>
    </row>
    <row r="69" spans="1:14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4">
        <f t="shared" si="4"/>
        <v>0</v>
      </c>
      <c r="N69" s="11">
        <v>0</v>
      </c>
    </row>
    <row r="70" spans="1:14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4">
        <f t="shared" si="4"/>
        <v>0</v>
      </c>
      <c r="N70" s="9">
        <f t="shared" ref="N70" si="16">SUM(N71:N72)</f>
        <v>0</v>
      </c>
    </row>
    <row r="71" spans="1:14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4">
        <f t="shared" si="4"/>
        <v>0</v>
      </c>
      <c r="N71" s="11">
        <v>0</v>
      </c>
    </row>
    <row r="72" spans="1:14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4">
        <f t="shared" si="4"/>
        <v>0</v>
      </c>
      <c r="N72" s="11">
        <v>0</v>
      </c>
    </row>
    <row r="73" spans="1:14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4">
        <f t="shared" si="4"/>
        <v>0</v>
      </c>
      <c r="N73" s="9">
        <f t="shared" ref="N73" si="18">SUM(N74:N76)</f>
        <v>0</v>
      </c>
    </row>
    <row r="74" spans="1:14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4">
        <f t="shared" si="4"/>
        <v>0</v>
      </c>
      <c r="N74" s="11">
        <v>0</v>
      </c>
    </row>
    <row r="75" spans="1:14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4">
        <f t="shared" si="4"/>
        <v>0</v>
      </c>
      <c r="N75" s="11">
        <v>0</v>
      </c>
    </row>
    <row r="76" spans="1:14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4">
        <f t="shared" si="4"/>
        <v>0</v>
      </c>
      <c r="N76" s="11">
        <v>0</v>
      </c>
    </row>
    <row r="77" spans="1:14" s="7" customFormat="1" x14ac:dyDescent="0.25">
      <c r="A77" s="4" t="s">
        <v>76</v>
      </c>
      <c r="B77" s="12">
        <f t="shared" si="9"/>
        <v>140682161.48000002</v>
      </c>
      <c r="C77" s="27">
        <f>C12</f>
        <v>118280481</v>
      </c>
      <c r="D77" s="27">
        <f t="shared" ref="D77" si="19">D12</f>
        <v>0</v>
      </c>
      <c r="E77" s="27">
        <f t="shared" ref="E77:J77" si="20">E12</f>
        <v>7698177.0500000007</v>
      </c>
      <c r="F77" s="27">
        <f t="shared" si="20"/>
        <v>6095010.1100000003</v>
      </c>
      <c r="G77" s="27">
        <f t="shared" si="20"/>
        <v>9133546.8599999994</v>
      </c>
      <c r="H77" s="27">
        <f t="shared" si="20"/>
        <v>7971063.3899999997</v>
      </c>
      <c r="I77" s="27">
        <f t="shared" si="20"/>
        <v>12631501.15</v>
      </c>
      <c r="J77" s="27">
        <f t="shared" si="20"/>
        <v>9063099.1400000006</v>
      </c>
      <c r="K77" s="27">
        <f t="shared" ref="K77:L77" si="21">K12</f>
        <v>8926709.0399999991</v>
      </c>
      <c r="L77" s="27">
        <f t="shared" si="21"/>
        <v>8821974</v>
      </c>
      <c r="M77" s="27">
        <f t="shared" si="4"/>
        <v>70341080.74000001</v>
      </c>
      <c r="N77" s="12">
        <f t="shared" ref="N77" si="22">N12</f>
        <v>0</v>
      </c>
    </row>
    <row r="78" spans="1:14" s="7" customFormat="1" x14ac:dyDescent="0.25">
      <c r="A78" s="3"/>
      <c r="B78" s="10"/>
      <c r="C78" s="35"/>
      <c r="D78" s="35"/>
      <c r="E78" s="11"/>
      <c r="F78" s="11"/>
      <c r="G78" s="11"/>
      <c r="H78" s="11"/>
      <c r="I78" s="11"/>
      <c r="J78" s="11"/>
      <c r="K78" s="11"/>
      <c r="L78" s="11"/>
      <c r="M78" s="39">
        <f t="shared" ref="M78:M90" si="23">SUM(E78:E78)+F78+G78+H78+I78+J78+K78+L78</f>
        <v>0</v>
      </c>
      <c r="N78" s="10"/>
    </row>
    <row r="79" spans="1:14" s="7" customFormat="1" x14ac:dyDescent="0.25">
      <c r="A79" s="1" t="s">
        <v>77</v>
      </c>
      <c r="B79" s="8">
        <f t="shared" ref="B79:B88" si="24">SUM(E79:N79)</f>
        <v>0</v>
      </c>
      <c r="C79" s="36">
        <f t="shared" ref="C79:D79" si="25">C80+C83+C86</f>
        <v>0</v>
      </c>
      <c r="D79" s="36">
        <f t="shared" si="25"/>
        <v>0</v>
      </c>
      <c r="E79" s="8">
        <f>E80+E83+E86</f>
        <v>0</v>
      </c>
      <c r="F79" s="8">
        <v>0</v>
      </c>
      <c r="G79" s="8">
        <v>0</v>
      </c>
      <c r="H79" s="8"/>
      <c r="I79" s="8"/>
      <c r="J79" s="8"/>
      <c r="K79" s="8"/>
      <c r="L79" s="8"/>
      <c r="M79" s="36">
        <f t="shared" si="23"/>
        <v>0</v>
      </c>
      <c r="N79" s="8">
        <f t="shared" ref="N79" si="26">N80+N83+N86</f>
        <v>0</v>
      </c>
    </row>
    <row r="80" spans="1:14" s="17" customFormat="1" ht="30" x14ac:dyDescent="0.25">
      <c r="A80" s="2" t="s">
        <v>78</v>
      </c>
      <c r="B80" s="9">
        <f t="shared" si="24"/>
        <v>0</v>
      </c>
      <c r="C80" s="37">
        <f t="shared" ref="C80:D80" si="27">SUM(C81:C82)</f>
        <v>0</v>
      </c>
      <c r="D80" s="37">
        <f t="shared" si="27"/>
        <v>0</v>
      </c>
      <c r="E80" s="9">
        <f>SUM(E81:E82)</f>
        <v>0</v>
      </c>
      <c r="F80" s="9">
        <v>0</v>
      </c>
      <c r="G80" s="9">
        <v>0</v>
      </c>
      <c r="H80" s="9"/>
      <c r="I80" s="9"/>
      <c r="J80" s="9"/>
      <c r="K80" s="9"/>
      <c r="L80" s="9"/>
      <c r="M80" s="37">
        <f t="shared" si="23"/>
        <v>0</v>
      </c>
      <c r="N80" s="9">
        <f t="shared" ref="N80" si="28">SUM(N81:N82)</f>
        <v>0</v>
      </c>
    </row>
    <row r="81" spans="1:14" s="7" customFormat="1" ht="30" x14ac:dyDescent="0.25">
      <c r="A81" s="3" t="s">
        <v>79</v>
      </c>
      <c r="B81" s="11">
        <f t="shared" si="24"/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9"/>
      <c r="I81" s="9"/>
      <c r="J81" s="9"/>
      <c r="K81" s="9"/>
      <c r="L81" s="9"/>
      <c r="M81" s="35">
        <f t="shared" si="23"/>
        <v>0</v>
      </c>
      <c r="N81" s="11">
        <v>0</v>
      </c>
    </row>
    <row r="82" spans="1:14" s="7" customFormat="1" ht="30" x14ac:dyDescent="0.25">
      <c r="A82" s="3" t="s">
        <v>80</v>
      </c>
      <c r="B82" s="11">
        <f t="shared" si="24"/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9"/>
      <c r="I82" s="9"/>
      <c r="J82" s="9"/>
      <c r="K82" s="9"/>
      <c r="L82" s="9"/>
      <c r="M82" s="35">
        <f t="shared" si="23"/>
        <v>0</v>
      </c>
      <c r="N82" s="11">
        <v>0</v>
      </c>
    </row>
    <row r="83" spans="1:14" s="17" customFormat="1" x14ac:dyDescent="0.25">
      <c r="A83" s="2" t="s">
        <v>81</v>
      </c>
      <c r="B83" s="9">
        <f t="shared" si="24"/>
        <v>0</v>
      </c>
      <c r="C83" s="37">
        <f t="shared" ref="C83:D83" si="29">SUM(C84:C85)</f>
        <v>0</v>
      </c>
      <c r="D83" s="37">
        <f t="shared" si="29"/>
        <v>0</v>
      </c>
      <c r="E83" s="9">
        <f>SUM(E84:E85)</f>
        <v>0</v>
      </c>
      <c r="F83" s="9">
        <v>0</v>
      </c>
      <c r="G83" s="9">
        <v>0</v>
      </c>
      <c r="H83" s="9"/>
      <c r="I83" s="9"/>
      <c r="J83" s="9"/>
      <c r="K83" s="9"/>
      <c r="L83" s="9"/>
      <c r="M83" s="37">
        <f t="shared" si="23"/>
        <v>0</v>
      </c>
      <c r="N83" s="9">
        <f t="shared" ref="N83" si="30">SUM(N84:N85)</f>
        <v>0</v>
      </c>
    </row>
    <row r="84" spans="1:14" s="7" customFormat="1" ht="30" x14ac:dyDescent="0.25">
      <c r="A84" s="3" t="s">
        <v>82</v>
      </c>
      <c r="B84" s="11">
        <f t="shared" si="24"/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9"/>
      <c r="I84" s="9"/>
      <c r="J84" s="9"/>
      <c r="K84" s="9"/>
      <c r="L84" s="9"/>
      <c r="M84" s="35">
        <f t="shared" si="23"/>
        <v>0</v>
      </c>
      <c r="N84" s="11">
        <v>0</v>
      </c>
    </row>
    <row r="85" spans="1:14" s="7" customFormat="1" ht="30" x14ac:dyDescent="0.25">
      <c r="A85" s="3" t="s">
        <v>83</v>
      </c>
      <c r="B85" s="11">
        <f t="shared" si="24"/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9"/>
      <c r="I85" s="9"/>
      <c r="J85" s="9"/>
      <c r="K85" s="9"/>
      <c r="L85" s="9"/>
      <c r="M85" s="35">
        <f t="shared" si="23"/>
        <v>0</v>
      </c>
      <c r="N85" s="11">
        <v>0</v>
      </c>
    </row>
    <row r="86" spans="1:14" s="17" customFormat="1" ht="30" x14ac:dyDescent="0.25">
      <c r="A86" s="2" t="s">
        <v>84</v>
      </c>
      <c r="B86" s="9">
        <f t="shared" si="24"/>
        <v>0</v>
      </c>
      <c r="C86" s="37">
        <f t="shared" ref="C86:D86" si="31">SUM(C87)</f>
        <v>0</v>
      </c>
      <c r="D86" s="37">
        <f t="shared" si="31"/>
        <v>0</v>
      </c>
      <c r="E86" s="9">
        <f>SUM(E87)</f>
        <v>0</v>
      </c>
      <c r="F86" s="9">
        <v>0</v>
      </c>
      <c r="G86" s="9">
        <v>0</v>
      </c>
      <c r="H86" s="9"/>
      <c r="I86" s="9"/>
      <c r="J86" s="9"/>
      <c r="K86" s="9"/>
      <c r="L86" s="9"/>
      <c r="M86" s="37">
        <f t="shared" si="23"/>
        <v>0</v>
      </c>
      <c r="N86" s="9">
        <f t="shared" ref="N86" si="32">SUM(N87)</f>
        <v>0</v>
      </c>
    </row>
    <row r="87" spans="1:14" s="7" customFormat="1" ht="30" x14ac:dyDescent="0.25">
      <c r="A87" s="3" t="s">
        <v>85</v>
      </c>
      <c r="B87" s="11">
        <f t="shared" si="24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11"/>
      <c r="I87" s="11"/>
      <c r="J87" s="11"/>
      <c r="K87" s="11"/>
      <c r="L87" s="11"/>
      <c r="M87" s="35">
        <f t="shared" si="23"/>
        <v>0</v>
      </c>
      <c r="N87" s="11">
        <v>0</v>
      </c>
    </row>
    <row r="88" spans="1:14" s="7" customFormat="1" x14ac:dyDescent="0.25">
      <c r="A88" s="4" t="s">
        <v>86</v>
      </c>
      <c r="B88" s="12">
        <f t="shared" si="24"/>
        <v>0</v>
      </c>
      <c r="C88" s="38">
        <f t="shared" ref="C88:D88" si="33">C79</f>
        <v>0</v>
      </c>
      <c r="D88" s="38">
        <f t="shared" si="33"/>
        <v>0</v>
      </c>
      <c r="E88" s="12">
        <f>E79</f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38">
        <f t="shared" si="23"/>
        <v>0</v>
      </c>
      <c r="N88" s="12">
        <f t="shared" ref="N88" si="34">N79</f>
        <v>0</v>
      </c>
    </row>
    <row r="89" spans="1:14" s="31" customFormat="1" ht="8.25" x14ac:dyDescent="0.25">
      <c r="B89" s="42"/>
      <c r="C89" s="43"/>
      <c r="D89" s="44"/>
      <c r="E89" s="42"/>
      <c r="F89" s="42"/>
      <c r="G89" s="42"/>
      <c r="H89" s="42"/>
      <c r="I89" s="42"/>
      <c r="J89" s="42"/>
      <c r="K89" s="42"/>
      <c r="L89" s="42"/>
      <c r="M89" s="44">
        <f t="shared" si="23"/>
        <v>0</v>
      </c>
      <c r="N89" s="42"/>
    </row>
    <row r="90" spans="1:14" s="7" customFormat="1" ht="31.5" x14ac:dyDescent="0.25">
      <c r="A90" s="5" t="s">
        <v>87</v>
      </c>
      <c r="B90" s="13">
        <f>SUM(E90:N90)</f>
        <v>140682161.48000002</v>
      </c>
      <c r="C90" s="40">
        <f t="shared" ref="C90:H90" si="35">C77+C88</f>
        <v>118280481</v>
      </c>
      <c r="D90" s="40">
        <f t="shared" si="35"/>
        <v>0</v>
      </c>
      <c r="E90" s="14">
        <f t="shared" si="35"/>
        <v>7698177.0500000007</v>
      </c>
      <c r="F90" s="14">
        <f t="shared" si="35"/>
        <v>6095010.1100000003</v>
      </c>
      <c r="G90" s="14">
        <f t="shared" si="35"/>
        <v>9133546.8599999994</v>
      </c>
      <c r="H90" s="14">
        <f t="shared" si="35"/>
        <v>7971063.3899999997</v>
      </c>
      <c r="I90" s="14">
        <f t="shared" ref="I90:J90" si="36">I77+I88</f>
        <v>12631501.15</v>
      </c>
      <c r="J90" s="14">
        <f t="shared" si="36"/>
        <v>9063099.1400000006</v>
      </c>
      <c r="K90" s="14">
        <f t="shared" ref="K90:L90" si="37">K77+K88</f>
        <v>8926709.0399999991</v>
      </c>
      <c r="L90" s="14">
        <f t="shared" si="37"/>
        <v>8821974</v>
      </c>
      <c r="M90" s="40">
        <f t="shared" si="23"/>
        <v>70341080.74000001</v>
      </c>
      <c r="N90" s="14">
        <f t="shared" ref="N90" si="38">N77+N88</f>
        <v>0</v>
      </c>
    </row>
    <row r="91" spans="1:14" x14ac:dyDescent="0.25">
      <c r="A91" t="s">
        <v>88</v>
      </c>
    </row>
    <row r="92" spans="1:14" x14ac:dyDescent="0.25">
      <c r="A92" t="s">
        <v>89</v>
      </c>
    </row>
    <row r="93" spans="1:14" x14ac:dyDescent="0.25">
      <c r="A93" t="s">
        <v>90</v>
      </c>
    </row>
    <row r="94" spans="1:14" x14ac:dyDescent="0.25">
      <c r="A94" t="s">
        <v>6</v>
      </c>
    </row>
    <row r="95" spans="1:14" x14ac:dyDescent="0.25">
      <c r="A95" t="s">
        <v>91</v>
      </c>
    </row>
    <row r="96" spans="1:14" x14ac:dyDescent="0.25">
      <c r="A96" t="s">
        <v>92</v>
      </c>
      <c r="M96" s="32"/>
    </row>
    <row r="97" spans="1:13" x14ac:dyDescent="0.25">
      <c r="M97" s="32"/>
    </row>
    <row r="98" spans="1:13" x14ac:dyDescent="0.25">
      <c r="M98" s="32"/>
    </row>
    <row r="99" spans="1:13" x14ac:dyDescent="0.25">
      <c r="A99" s="49"/>
      <c r="B99" s="49"/>
      <c r="C99" s="49"/>
      <c r="D99" s="49"/>
      <c r="E99" s="49"/>
    </row>
    <row r="111" spans="1:13" s="47" customFormat="1" ht="8.25" x14ac:dyDescent="0.15">
      <c r="B111" s="31"/>
      <c r="C111" s="31"/>
      <c r="D111" s="43"/>
    </row>
  </sheetData>
  <mergeCells count="7">
    <mergeCell ref="A99:E99"/>
    <mergeCell ref="A1:N1"/>
    <mergeCell ref="A8:N8"/>
    <mergeCell ref="A9:N9"/>
    <mergeCell ref="A10:M10"/>
    <mergeCell ref="A2:M5"/>
    <mergeCell ref="A7:M7"/>
  </mergeCells>
  <printOptions horizontalCentered="1"/>
  <pageMargins left="0.39370078740157483" right="0.39370078740157483" top="0.59055118110236227" bottom="0.59055118110236227" header="0" footer="0.31496062992125984"/>
  <pageSetup paperSize="5" scale="84" fitToHeight="0" orientation="landscape" r:id="rId1"/>
  <rowBreaks count="2" manualBreakCount="2">
    <brk id="53" max="12" man="1"/>
    <brk id="7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93BE-2904-49B5-82C8-FA2A1CE05584}">
  <dimension ref="A3:L22"/>
  <sheetViews>
    <sheetView showGridLines="0" workbookViewId="0">
      <selection activeCell="V22" sqref="V22"/>
    </sheetView>
  </sheetViews>
  <sheetFormatPr baseColWidth="10" defaultRowHeight="15" x14ac:dyDescent="0.25"/>
  <sheetData>
    <row r="3" spans="1:12" s="48" customFormat="1" ht="15.75" x14ac:dyDescent="0.25">
      <c r="A3" s="53" t="s">
        <v>103</v>
      </c>
      <c r="B3" s="53"/>
      <c r="C3" s="53"/>
      <c r="D3" s="53"/>
      <c r="I3" s="53" t="s">
        <v>104</v>
      </c>
      <c r="J3" s="53"/>
      <c r="K3" s="53"/>
      <c r="L3" s="53"/>
    </row>
    <row r="4" spans="1:12" s="48" customFormat="1" ht="15.75" x14ac:dyDescent="0.25">
      <c r="A4" s="53"/>
      <c r="B4" s="53"/>
      <c r="C4" s="53"/>
      <c r="D4" s="53"/>
      <c r="I4" s="53"/>
      <c r="J4" s="53"/>
      <c r="K4" s="53"/>
      <c r="L4" s="53"/>
    </row>
    <row r="5" spans="1:12" s="48" customFormat="1" ht="15.75" x14ac:dyDescent="0.25">
      <c r="A5" s="53"/>
      <c r="B5" s="53"/>
      <c r="C5" s="53"/>
      <c r="D5" s="53"/>
      <c r="I5" s="53"/>
      <c r="J5" s="53"/>
      <c r="K5" s="53"/>
      <c r="L5" s="53"/>
    </row>
    <row r="6" spans="1:12" s="48" customFormat="1" ht="15.75" x14ac:dyDescent="0.25">
      <c r="A6" s="53"/>
      <c r="B6" s="53"/>
      <c r="C6" s="53"/>
      <c r="D6" s="53"/>
      <c r="I6" s="53"/>
      <c r="J6" s="53"/>
      <c r="K6" s="53"/>
      <c r="L6" s="53"/>
    </row>
    <row r="7" spans="1:12" s="48" customFormat="1" ht="15.75" x14ac:dyDescent="0.25">
      <c r="A7" s="53"/>
      <c r="B7" s="53"/>
      <c r="C7" s="53"/>
      <c r="D7" s="53"/>
      <c r="I7" s="53"/>
      <c r="J7" s="53"/>
      <c r="K7" s="53"/>
      <c r="L7" s="53"/>
    </row>
    <row r="8" spans="1:12" s="48" customFormat="1" ht="15.75" x14ac:dyDescent="0.25">
      <c r="A8" s="54" t="s">
        <v>110</v>
      </c>
      <c r="B8" s="54"/>
      <c r="C8" s="54"/>
      <c r="D8" s="54"/>
      <c r="I8" s="54" t="s">
        <v>105</v>
      </c>
      <c r="J8" s="54"/>
      <c r="K8" s="54"/>
      <c r="L8" s="54"/>
    </row>
    <row r="9" spans="1:12" s="48" customFormat="1" ht="15.75" x14ac:dyDescent="0.25">
      <c r="A9" s="53" t="s">
        <v>111</v>
      </c>
      <c r="B9" s="53"/>
      <c r="C9" s="53"/>
      <c r="D9" s="53"/>
      <c r="I9" s="53" t="s">
        <v>106</v>
      </c>
      <c r="J9" s="53"/>
      <c r="K9" s="53"/>
      <c r="L9" s="53"/>
    </row>
    <row r="10" spans="1:12" s="48" customFormat="1" ht="15.75" x14ac:dyDescent="0.25"/>
    <row r="11" spans="1:12" s="48" customFormat="1" ht="15.75" x14ac:dyDescent="0.25"/>
    <row r="12" spans="1:12" s="48" customFormat="1" ht="15.75" x14ac:dyDescent="0.25">
      <c r="E12" s="53" t="s">
        <v>107</v>
      </c>
      <c r="F12" s="53"/>
      <c r="G12" s="53"/>
      <c r="H12" s="53"/>
    </row>
    <row r="13" spans="1:12" s="48" customFormat="1" ht="15.75" x14ac:dyDescent="0.25">
      <c r="E13" s="53"/>
      <c r="F13" s="53"/>
      <c r="G13" s="53"/>
      <c r="H13" s="53"/>
    </row>
    <row r="14" spans="1:12" s="48" customFormat="1" ht="15.75" x14ac:dyDescent="0.25">
      <c r="E14" s="53"/>
      <c r="F14" s="53"/>
      <c r="G14" s="53"/>
      <c r="H14" s="53"/>
    </row>
    <row r="15" spans="1:12" s="48" customFormat="1" ht="15.75" x14ac:dyDescent="0.25">
      <c r="E15" s="53"/>
      <c r="F15" s="53"/>
      <c r="G15" s="53"/>
      <c r="H15" s="53"/>
    </row>
    <row r="16" spans="1:12" s="48" customFormat="1" ht="15.75" x14ac:dyDescent="0.25">
      <c r="E16" s="53"/>
      <c r="F16" s="53"/>
      <c r="G16" s="53"/>
      <c r="H16" s="53"/>
    </row>
    <row r="17" spans="5:8" s="48" customFormat="1" ht="15.75" x14ac:dyDescent="0.25">
      <c r="E17" s="54" t="s">
        <v>108</v>
      </c>
      <c r="F17" s="54"/>
      <c r="G17" s="54"/>
      <c r="H17" s="54"/>
    </row>
    <row r="18" spans="5:8" s="48" customFormat="1" ht="15.75" x14ac:dyDescent="0.25">
      <c r="E18" s="53" t="s">
        <v>109</v>
      </c>
      <c r="F18" s="53"/>
      <c r="G18" s="53"/>
      <c r="H18" s="53"/>
    </row>
    <row r="19" spans="5:8" s="48" customFormat="1" ht="15.75" x14ac:dyDescent="0.25"/>
    <row r="20" spans="5:8" s="48" customFormat="1" ht="15.75" x14ac:dyDescent="0.25"/>
    <row r="21" spans="5:8" s="48" customFormat="1" ht="15.75" x14ac:dyDescent="0.25"/>
    <row r="22" spans="5:8" s="48" customFormat="1" ht="15.75" x14ac:dyDescent="0.25"/>
  </sheetData>
  <mergeCells count="21">
    <mergeCell ref="A3:D3"/>
    <mergeCell ref="I3:L3"/>
    <mergeCell ref="A4:D4"/>
    <mergeCell ref="I4:L4"/>
    <mergeCell ref="A5:D5"/>
    <mergeCell ref="I5:L5"/>
    <mergeCell ref="A6:D6"/>
    <mergeCell ref="I6:L6"/>
    <mergeCell ref="A7:D7"/>
    <mergeCell ref="I7:L7"/>
    <mergeCell ref="A8:D8"/>
    <mergeCell ref="I8:L8"/>
    <mergeCell ref="E16:H16"/>
    <mergeCell ref="E17:H17"/>
    <mergeCell ref="E18:H18"/>
    <mergeCell ref="A9:D9"/>
    <mergeCell ref="I9:L9"/>
    <mergeCell ref="E12:H12"/>
    <mergeCell ref="E13:H13"/>
    <mergeCell ref="E14:H14"/>
    <mergeCell ref="E15:H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(2023-08)</vt:lpstr>
      <vt:lpstr>Firmas</vt:lpstr>
      <vt:lpstr>'Plantilla Ejecución (2023-08)'!Área_de_impresión</vt:lpstr>
      <vt:lpstr>'Plantilla Ejecución (2023-08)'!Títulos_a_imprimir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2023-09-13T19:38:12Z</cp:lastPrinted>
  <dcterms:created xsi:type="dcterms:W3CDTF">2018-04-17T18:57:16Z</dcterms:created>
  <dcterms:modified xsi:type="dcterms:W3CDTF">2023-09-13T19:40:00Z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