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40" documentId="8_{A31DECCB-E683-465E-AE50-E699B83ABBD4}" xr6:coauthVersionLast="47" xr6:coauthVersionMax="47" xr10:uidLastSave="{E9673320-FADD-4711-9F07-87A1B18F4458}"/>
  <bookViews>
    <workbookView xWindow="-120" yWindow="-120" windowWidth="29040" windowHeight="15720" tabRatio="881" xr2:uid="{00000000-000D-0000-FFFF-FFFF00000000}"/>
  </bookViews>
  <sheets>
    <sheet name="Plantilla Ejecución (2022-09)" sheetId="31" r:id="rId1"/>
  </sheets>
  <definedNames>
    <definedName name="_xlnm.Print_Area" localSheetId="0">'Plantilla Ejecución (2022-09)'!$A$1:$V$112</definedName>
    <definedName name="_xlnm.Print_Titles" localSheetId="0">'Plantilla Ejecución (2022-09)'!$12:$12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31" l="1"/>
  <c r="G13" i="31"/>
  <c r="H13" i="31"/>
  <c r="I13" i="31"/>
  <c r="J13" i="31"/>
  <c r="K13" i="31"/>
  <c r="L13" i="31"/>
  <c r="M13" i="31"/>
  <c r="N13" i="31"/>
  <c r="O13" i="31"/>
  <c r="P13" i="31"/>
  <c r="Q13" i="31"/>
  <c r="Q78" i="31" s="1"/>
  <c r="Q91" i="31" s="1"/>
  <c r="R13" i="31"/>
  <c r="S13" i="31"/>
  <c r="T13" i="31"/>
  <c r="S80" i="31"/>
  <c r="S78" i="31"/>
  <c r="S91" i="31" s="1"/>
  <c r="S74" i="31"/>
  <c r="S71" i="31"/>
  <c r="S66" i="31"/>
  <c r="S56" i="31"/>
  <c r="S48" i="31"/>
  <c r="S40" i="31"/>
  <c r="S30" i="31"/>
  <c r="S20" i="31"/>
  <c r="S14" i="31"/>
  <c r="T80" i="31"/>
  <c r="R78" i="31"/>
  <c r="R91" i="31" s="1"/>
  <c r="T78" i="31"/>
  <c r="T91" i="31" s="1"/>
  <c r="D74" i="31"/>
  <c r="E74" i="31"/>
  <c r="F74" i="31"/>
  <c r="G74" i="31"/>
  <c r="U74" i="31" s="1"/>
  <c r="H74" i="31"/>
  <c r="I74" i="31"/>
  <c r="J74" i="31"/>
  <c r="K74" i="31"/>
  <c r="L74" i="31"/>
  <c r="M74" i="31"/>
  <c r="N74" i="31"/>
  <c r="O74" i="31"/>
  <c r="P74" i="31"/>
  <c r="Q74" i="31"/>
  <c r="R74" i="31"/>
  <c r="T74" i="31"/>
  <c r="D71" i="31"/>
  <c r="E71" i="31"/>
  <c r="F71" i="31"/>
  <c r="G71" i="31"/>
  <c r="H71" i="31"/>
  <c r="I71" i="31"/>
  <c r="J71" i="31"/>
  <c r="K71" i="31"/>
  <c r="L71" i="31"/>
  <c r="M71" i="31"/>
  <c r="N71" i="31"/>
  <c r="O71" i="31"/>
  <c r="P71" i="31"/>
  <c r="Q71" i="31"/>
  <c r="R71" i="31"/>
  <c r="T71" i="31"/>
  <c r="D66" i="31"/>
  <c r="E66" i="31"/>
  <c r="F66" i="31"/>
  <c r="G66" i="31"/>
  <c r="H66" i="31"/>
  <c r="I66" i="31"/>
  <c r="J66" i="31"/>
  <c r="K66" i="31"/>
  <c r="L66" i="31"/>
  <c r="M66" i="31"/>
  <c r="N66" i="31"/>
  <c r="O66" i="31"/>
  <c r="P66" i="31"/>
  <c r="Q66" i="31"/>
  <c r="R66" i="31"/>
  <c r="T66" i="31"/>
  <c r="D56" i="31"/>
  <c r="E56" i="31"/>
  <c r="F56" i="31"/>
  <c r="G56" i="31"/>
  <c r="H56" i="31"/>
  <c r="I56" i="31"/>
  <c r="J56" i="31"/>
  <c r="K56" i="31"/>
  <c r="L56" i="31"/>
  <c r="M56" i="31"/>
  <c r="N56" i="31"/>
  <c r="O56" i="31"/>
  <c r="P56" i="31"/>
  <c r="Q56" i="31"/>
  <c r="R56" i="31"/>
  <c r="T56" i="31"/>
  <c r="U15" i="31"/>
  <c r="U16" i="31"/>
  <c r="U17" i="31"/>
  <c r="U18" i="31"/>
  <c r="U19" i="31"/>
  <c r="U21" i="31"/>
  <c r="U22" i="31"/>
  <c r="U23" i="31"/>
  <c r="U24" i="31"/>
  <c r="U25" i="31"/>
  <c r="U26" i="31"/>
  <c r="U27" i="31"/>
  <c r="U28" i="31"/>
  <c r="U29" i="31"/>
  <c r="U31" i="31"/>
  <c r="U32" i="31"/>
  <c r="U33" i="31"/>
  <c r="U34" i="31"/>
  <c r="U35" i="31"/>
  <c r="U36" i="31"/>
  <c r="U37" i="31"/>
  <c r="U38" i="31"/>
  <c r="U39" i="31"/>
  <c r="U41" i="31"/>
  <c r="U42" i="31"/>
  <c r="U43" i="31"/>
  <c r="U44" i="31"/>
  <c r="U45" i="31"/>
  <c r="U46" i="31"/>
  <c r="U47" i="31"/>
  <c r="U49" i="31"/>
  <c r="U50" i="31"/>
  <c r="U51" i="31"/>
  <c r="U52" i="31"/>
  <c r="U53" i="31"/>
  <c r="U54" i="31"/>
  <c r="U55" i="31"/>
  <c r="U57" i="31"/>
  <c r="U58" i="31"/>
  <c r="U59" i="31"/>
  <c r="U60" i="31"/>
  <c r="U61" i="31"/>
  <c r="U62" i="31"/>
  <c r="U63" i="31"/>
  <c r="U64" i="31"/>
  <c r="U65" i="31"/>
  <c r="U67" i="31"/>
  <c r="U68" i="31"/>
  <c r="U69" i="31"/>
  <c r="U70" i="31"/>
  <c r="U72" i="31"/>
  <c r="U73" i="31"/>
  <c r="U75" i="31"/>
  <c r="U76" i="31"/>
  <c r="U77" i="31"/>
  <c r="U79" i="31"/>
  <c r="U82" i="31"/>
  <c r="U83" i="31"/>
  <c r="U85" i="31"/>
  <c r="U86" i="31"/>
  <c r="U88" i="31"/>
  <c r="D48" i="31"/>
  <c r="E48" i="31"/>
  <c r="F48" i="31"/>
  <c r="G48" i="31"/>
  <c r="H48" i="31"/>
  <c r="I48" i="31"/>
  <c r="J48" i="31"/>
  <c r="K48" i="31"/>
  <c r="L48" i="31"/>
  <c r="M48" i="31"/>
  <c r="N48" i="31"/>
  <c r="O48" i="31"/>
  <c r="P48" i="31"/>
  <c r="Q48" i="31"/>
  <c r="R48" i="31"/>
  <c r="T48" i="31"/>
  <c r="D40" i="31"/>
  <c r="E40" i="31"/>
  <c r="U40" i="31" s="1"/>
  <c r="F40" i="31"/>
  <c r="G40" i="31"/>
  <c r="H40" i="31"/>
  <c r="I40" i="31"/>
  <c r="J40" i="31"/>
  <c r="K40" i="31"/>
  <c r="L40" i="31"/>
  <c r="M40" i="31"/>
  <c r="N40" i="31"/>
  <c r="O40" i="31"/>
  <c r="P40" i="31"/>
  <c r="Q40" i="31"/>
  <c r="R40" i="31"/>
  <c r="T40" i="31"/>
  <c r="T30" i="31"/>
  <c r="T20" i="31"/>
  <c r="T14" i="31"/>
  <c r="R80" i="31"/>
  <c r="Q80" i="31"/>
  <c r="P30" i="31"/>
  <c r="P20" i="31"/>
  <c r="Q14" i="31"/>
  <c r="P14" i="31"/>
  <c r="P81" i="31"/>
  <c r="P87" i="31"/>
  <c r="P84" i="31"/>
  <c r="H81" i="31"/>
  <c r="H14" i="31"/>
  <c r="D87" i="31"/>
  <c r="C87" i="31"/>
  <c r="D84" i="31"/>
  <c r="C84" i="31"/>
  <c r="D81" i="31"/>
  <c r="C81" i="31"/>
  <c r="C74" i="31"/>
  <c r="C71" i="31"/>
  <c r="C66" i="31"/>
  <c r="C48" i="31"/>
  <c r="C40" i="31"/>
  <c r="C56" i="31"/>
  <c r="F30" i="31"/>
  <c r="G30" i="31"/>
  <c r="H30" i="31"/>
  <c r="I30" i="31"/>
  <c r="J30" i="31"/>
  <c r="K30" i="31"/>
  <c r="L30" i="31"/>
  <c r="M30" i="31"/>
  <c r="N30" i="31"/>
  <c r="O30" i="31"/>
  <c r="C30" i="31"/>
  <c r="D30" i="31"/>
  <c r="F20" i="31"/>
  <c r="G20" i="31"/>
  <c r="H20" i="31"/>
  <c r="I20" i="31"/>
  <c r="J20" i="31"/>
  <c r="K20" i="31"/>
  <c r="L20" i="31"/>
  <c r="M20" i="31"/>
  <c r="N20" i="31"/>
  <c r="O20" i="31"/>
  <c r="F14" i="31"/>
  <c r="G14" i="31"/>
  <c r="I14" i="31"/>
  <c r="J14" i="31"/>
  <c r="K14" i="31"/>
  <c r="L14" i="31"/>
  <c r="M14" i="31"/>
  <c r="N14" i="31"/>
  <c r="O14" i="31"/>
  <c r="C20" i="31"/>
  <c r="D20" i="31"/>
  <c r="C14" i="31"/>
  <c r="D14" i="31"/>
  <c r="U48" i="31" l="1"/>
  <c r="U71" i="31"/>
  <c r="U66" i="31"/>
  <c r="U56" i="31"/>
  <c r="P78" i="31"/>
  <c r="P80" i="31"/>
  <c r="P89" i="31" s="1"/>
  <c r="D80" i="31"/>
  <c r="D89" i="31" s="1"/>
  <c r="C80" i="31"/>
  <c r="C89" i="31" s="1"/>
  <c r="C13" i="31"/>
  <c r="D13" i="31"/>
  <c r="D78" i="31" s="1"/>
  <c r="B72" i="31"/>
  <c r="B73" i="31"/>
  <c r="B75" i="31"/>
  <c r="B76" i="31"/>
  <c r="B77" i="31"/>
  <c r="B62" i="31"/>
  <c r="B63" i="31"/>
  <c r="B64" i="31"/>
  <c r="B65" i="31"/>
  <c r="B67" i="31"/>
  <c r="B68" i="31"/>
  <c r="B69" i="31"/>
  <c r="B70" i="31"/>
  <c r="B50" i="31"/>
  <c r="B51" i="31"/>
  <c r="B52" i="31"/>
  <c r="B53" i="31"/>
  <c r="B54" i="31"/>
  <c r="B55" i="31"/>
  <c r="B58" i="31"/>
  <c r="B59" i="31"/>
  <c r="B60" i="31"/>
  <c r="B61" i="31"/>
  <c r="B41" i="31"/>
  <c r="B42" i="31"/>
  <c r="B43" i="31"/>
  <c r="B44" i="31"/>
  <c r="B45" i="31"/>
  <c r="B46" i="31"/>
  <c r="B47" i="31"/>
  <c r="B49" i="31"/>
  <c r="B34" i="31"/>
  <c r="B35" i="31"/>
  <c r="B36" i="31"/>
  <c r="B37" i="31"/>
  <c r="B38" i="31"/>
  <c r="B39" i="31"/>
  <c r="B27" i="31"/>
  <c r="B28" i="31"/>
  <c r="B29" i="31"/>
  <c r="B32" i="31"/>
  <c r="B33" i="31"/>
  <c r="B22" i="31"/>
  <c r="B23" i="31"/>
  <c r="B24" i="31"/>
  <c r="B25" i="31"/>
  <c r="B26" i="31"/>
  <c r="B18" i="31"/>
  <c r="B19" i="31"/>
  <c r="B16" i="31"/>
  <c r="B82" i="31"/>
  <c r="B83" i="31"/>
  <c r="B85" i="31"/>
  <c r="B86" i="31"/>
  <c r="B88" i="31"/>
  <c r="P91" i="31" l="1"/>
  <c r="B17" i="31"/>
  <c r="B57" i="31"/>
  <c r="B21" i="31"/>
  <c r="B31" i="31"/>
  <c r="B15" i="31"/>
  <c r="D91" i="31"/>
  <c r="C78" i="31"/>
  <c r="C91" i="31" s="1"/>
  <c r="V87" i="31"/>
  <c r="O87" i="31"/>
  <c r="N87" i="31"/>
  <c r="M87" i="31"/>
  <c r="L87" i="31"/>
  <c r="K87" i="31"/>
  <c r="J87" i="31"/>
  <c r="I87" i="31"/>
  <c r="H87" i="31"/>
  <c r="G87" i="31"/>
  <c r="F87" i="31"/>
  <c r="E87" i="31"/>
  <c r="V84" i="31"/>
  <c r="O84" i="31"/>
  <c r="N84" i="31"/>
  <c r="M84" i="31"/>
  <c r="L84" i="31"/>
  <c r="K84" i="31"/>
  <c r="J84" i="31"/>
  <c r="I84" i="31"/>
  <c r="H84" i="31"/>
  <c r="G84" i="31"/>
  <c r="F84" i="31"/>
  <c r="E84" i="31"/>
  <c r="V81" i="31"/>
  <c r="O81" i="31"/>
  <c r="N81" i="31"/>
  <c r="M81" i="31"/>
  <c r="L81" i="31"/>
  <c r="K81" i="31"/>
  <c r="J81" i="31"/>
  <c r="I81" i="31"/>
  <c r="G81" i="31"/>
  <c r="F81" i="31"/>
  <c r="E81" i="31"/>
  <c r="V74" i="31"/>
  <c r="V71" i="31"/>
  <c r="V66" i="31"/>
  <c r="V56" i="31"/>
  <c r="V48" i="31"/>
  <c r="V40" i="31"/>
  <c r="V30" i="31"/>
  <c r="E30" i="31"/>
  <c r="U30" i="31" s="1"/>
  <c r="V20" i="31"/>
  <c r="E20" i="31"/>
  <c r="U20" i="31" s="1"/>
  <c r="V14" i="31"/>
  <c r="E14" i="31"/>
  <c r="U14" i="31" s="1"/>
  <c r="AH13" i="31"/>
  <c r="AA13" i="31"/>
  <c r="AB13" i="31" s="1"/>
  <c r="AC13" i="31" s="1"/>
  <c r="AD13" i="31" s="1"/>
  <c r="AE13" i="31" s="1"/>
  <c r="AF13" i="31" s="1"/>
  <c r="U84" i="31" l="1"/>
  <c r="U87" i="31"/>
  <c r="U81" i="31"/>
  <c r="B84" i="31"/>
  <c r="B66" i="31"/>
  <c r="B71" i="31"/>
  <c r="B74" i="31"/>
  <c r="B81" i="31"/>
  <c r="B48" i="31"/>
  <c r="H78" i="31"/>
  <c r="I78" i="31"/>
  <c r="N78" i="31"/>
  <c r="O78" i="31"/>
  <c r="J78" i="31"/>
  <c r="K78" i="31"/>
  <c r="L78" i="31"/>
  <c r="M78" i="31"/>
  <c r="N80" i="31"/>
  <c r="N89" i="31" s="1"/>
  <c r="K80" i="31"/>
  <c r="K89" i="31" s="1"/>
  <c r="O80" i="31"/>
  <c r="O89" i="31" s="1"/>
  <c r="B56" i="31"/>
  <c r="B30" i="31"/>
  <c r="B87" i="31"/>
  <c r="G80" i="31"/>
  <c r="G89" i="31" s="1"/>
  <c r="M80" i="31"/>
  <c r="M89" i="31" s="1"/>
  <c r="L80" i="31"/>
  <c r="L89" i="31" s="1"/>
  <c r="V13" i="31"/>
  <c r="V78" i="31" s="1"/>
  <c r="H80" i="31"/>
  <c r="H89" i="31" s="1"/>
  <c r="F80" i="31"/>
  <c r="F89" i="31" s="1"/>
  <c r="I80" i="31"/>
  <c r="I89" i="31" s="1"/>
  <c r="V80" i="31"/>
  <c r="V89" i="31" s="1"/>
  <c r="J80" i="31"/>
  <c r="J89" i="31" s="1"/>
  <c r="E80" i="31"/>
  <c r="G78" i="31"/>
  <c r="E13" i="31"/>
  <c r="E78" i="31" s="1"/>
  <c r="AG12" i="31"/>
  <c r="AH12" i="31" s="1"/>
  <c r="F78" i="31"/>
  <c r="U80" i="31" l="1"/>
  <c r="B80" i="31" s="1"/>
  <c r="U13" i="31"/>
  <c r="K91" i="31"/>
  <c r="H91" i="31"/>
  <c r="N91" i="31"/>
  <c r="L91" i="31"/>
  <c r="O91" i="31"/>
  <c r="B14" i="31"/>
  <c r="G91" i="31"/>
  <c r="E89" i="31"/>
  <c r="U89" i="31" s="1"/>
  <c r="M91" i="31"/>
  <c r="I91" i="31"/>
  <c r="J91" i="31"/>
  <c r="V91" i="31"/>
  <c r="U78" i="31" l="1"/>
  <c r="B89" i="31"/>
  <c r="E91" i="31"/>
  <c r="F91" i="31"/>
  <c r="U91" i="31" l="1"/>
  <c r="B91" i="31" s="1"/>
  <c r="B20" i="31"/>
  <c r="B78" i="31"/>
  <c r="B13" i="31"/>
  <c r="B40" i="31"/>
</calcChain>
</file>

<file path=xl/sharedStrings.xml><?xml version="1.0" encoding="utf-8"?>
<sst xmlns="http://schemas.openxmlformats.org/spreadsheetml/2006/main" count="130" uniqueCount="119">
  <si>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</si>
  <si>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</si>
  <si>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</si>
  <si>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</si>
  <si>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</si>
  <si>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</si>
  <si>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</si>
  <si>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</si>
  <si>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</si>
  <si>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</si>
  <si>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</si>
  <si>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</si>
  <si>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</si>
  <si>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</si>
  <si>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</si>
  <si>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</si>
  <si>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</si>
  <si>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</si>
  <si>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</si>
  <si>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</si>
  <si>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</si>
  <si>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</si>
  <si>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</si>
  <si>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</si>
  <si>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</si>
  <si>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</si>
  <si>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</si>
  <si>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</si>
  <si>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</si>
  <si>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</si>
  <si>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</si>
  <si>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</si>
  <si>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</si>
  <si>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</si>
  <si>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</si>
  <si>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</si>
  <si>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</si>
  <si>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</si>
  <si>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</si>
  <si>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</si>
  <si>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</si>
  <si>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</si>
  <si>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</si>
  <si>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</si>
  <si>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</si>
  <si>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</si>
  <si>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</si>
  <si>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</si>
  <si>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</si>
  <si>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</si>
  <si>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</si>
  <si>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</si>
  <si>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</si>
  <si>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</si>
  <si>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</si>
  <si>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</si>
  <si>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</si>
  <si>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</si>
  <si>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</si>
  <si>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</si>
  <si>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</si>
  <si>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</si>
  <si>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</si>
  <si>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</si>
  <si>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</si>
  <si>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</si>
  <si>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</si>
  <si>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</si>
  <si>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</si>
  <si>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</si>
  <si>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</si>
  <si>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</si>
  <si>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</si>
  <si>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</si>
  <si>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</si>
  <si>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</si>
  <si>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</si>
  <si>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</si>
  <si>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</si>
  <si>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</si>
  <si>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</si>
  <si>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</si>
  <si>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</si>
  <si>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</si>
  <si>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</si>
  <si>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</si>
  <si>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</si>
  <si>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</si>
  <si>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</si>
  <si>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</si>
  <si>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</si>
  <si>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</si>
  <si>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</si>
  <si>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</si>
  <si>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</si>
  <si>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</si>
  <si>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</si>
  <si>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</si>
  <si>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</si>
  <si>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1. Gasto devengado</t>
  </si>
  <si>
    <t>2. Se presenta el gasto por mes; cada mes se debe actualizar el gasto devengado de los meses anteriores</t>
  </si>
  <si>
    <t>3. Se presenta la clasificación objetal del gasto al nivel de cuenta</t>
  </si>
  <si>
    <t>5. Fecha de registro: el día 10 del mes siguiente al analizado</t>
  </si>
  <si>
    <t>6. Fuente: Sistema de Información de la Gestión Financiera (SIGEF)</t>
  </si>
  <si>
    <t>Preparado por:</t>
  </si>
  <si>
    <t>Revisado por:</t>
  </si>
  <si>
    <t>Rafael Augusto Aristy Flores</t>
  </si>
  <si>
    <t>Mirna Mabel Veras Carvajal</t>
  </si>
  <si>
    <t>Encargado Sección de Presupuesto</t>
  </si>
  <si>
    <t>Encargada División Financiera</t>
  </si>
  <si>
    <t>Autorizado por:</t>
  </si>
  <si>
    <t>Luz María Abreu Lantigua</t>
  </si>
  <si>
    <t>Directora Administrativa y Financiera</t>
  </si>
  <si>
    <t>Año 2022</t>
  </si>
  <si>
    <t xml:space="preserve">Presupuesto Aprobado </t>
  </si>
  <si>
    <t xml:space="preserve">Presupuesto Modificado </t>
  </si>
  <si>
    <t xml:space="preserve">                            -</t>
  </si>
  <si>
    <t xml:space="preserve">                         -</t>
  </si>
  <si>
    <t xml:space="preserve">                     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</si>
</sst>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43" fontId="1" fillId="0" borderId="0" xfId="1" applyFont="1" applyAlignment="1">
      <alignment vertical="center"/>
    </xf>
    <xf numFmtId="0" fontId="0" fillId="0" borderId="0" xfId="0" applyAlignment="1">
      <alignment vertical="center"/>
    </xf>
    <xf numFmtId="43" fontId="1" fillId="0" borderId="1" xfId="1" applyFont="1" applyBorder="1" applyAlignment="1">
      <alignment horizontal="right" vertical="center" wrapText="1"/>
    </xf>
    <xf numFmtId="43" fontId="1" fillId="0" borderId="0" xfId="1" applyFont="1" applyAlignment="1">
      <alignment horizontal="right" vertical="center" wrapText="1"/>
    </xf>
    <xf numFmtId="43" fontId="0" fillId="0" borderId="0" xfId="1" applyFont="1" applyAlignment="1">
      <alignment horizontal="right" vertical="center"/>
    </xf>
    <xf numFmtId="43" fontId="0" fillId="0" borderId="0" xfId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0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9" fontId="1" fillId="0" borderId="0" xfId="2" applyFont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43" fontId="0" fillId="0" borderId="0" xfId="1" applyFont="1" applyAlignment="1">
      <alignment horizontal="right"/>
    </xf>
    <xf numFmtId="43" fontId="0" fillId="0" borderId="0" xfId="1" applyFont="1" applyAlignment="1"/>
    <xf numFmtId="0" fontId="1" fillId="0" borderId="0" xfId="0" applyFont="1"/>
    <xf numFmtId="43" fontId="1" fillId="0" borderId="0" xfId="1" applyFont="1" applyAlignme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2" fillId="3" borderId="0" xfId="1" applyFont="1" applyFill="1" applyAlignment="1">
      <alignment horizontal="right" vertical="center" wrapText="1"/>
    </xf>
    <xf numFmtId="43" fontId="8" fillId="0" borderId="1" xfId="1" applyFont="1" applyBorder="1" applyAlignment="1">
      <alignment vertical="center" wrapText="1"/>
    </xf>
    <xf numFmtId="43" fontId="8" fillId="0" borderId="0" xfId="1" applyFont="1" applyAlignment="1">
      <alignment vertical="center" wrapText="1"/>
    </xf>
    <xf numFmtId="43" fontId="9" fillId="0" borderId="0" xfId="1" applyFont="1" applyBorder="1" applyAlignment="1">
      <alignment vertical="center" wrapText="1"/>
    </xf>
    <xf numFmtId="43" fontId="9" fillId="0" borderId="0" xfId="1" applyFont="1" applyAlignment="1">
      <alignment vertical="center" wrapText="1"/>
    </xf>
    <xf numFmtId="43" fontId="6" fillId="0" borderId="0" xfId="1" applyFont="1" applyAlignment="1">
      <alignment vertical="center" wrapText="1"/>
    </xf>
    <xf numFmtId="43" fontId="7" fillId="0" borderId="0" xfId="1" applyFont="1" applyAlignment="1">
      <alignment vertical="center" wrapText="1"/>
    </xf>
    <xf numFmtId="43" fontId="8" fillId="2" borderId="2" xfId="1" applyFont="1" applyFill="1" applyBorder="1" applyAlignment="1">
      <alignment vertical="center" wrapText="1"/>
    </xf>
    <xf numFmtId="43" fontId="7" fillId="2" borderId="2" xfId="1" applyFont="1" applyFill="1" applyBorder="1" applyAlignment="1">
      <alignment vertical="center" wrapText="1"/>
    </xf>
    <xf numFmtId="43" fontId="0" fillId="0" borderId="0" xfId="1" applyFont="1" applyAlignment="1">
      <alignment horizontal="center"/>
    </xf>
    <xf numFmtId="43" fontId="1" fillId="0" borderId="0" xfId="1" applyFont="1" applyAlignment="1">
      <alignment vertical="center" wrapText="1"/>
    </xf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vertical="center" wrapText="1"/>
    </xf>
    <xf numFmtId="43" fontId="8" fillId="0" borderId="1" xfId="1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/>
    </xf>
    <xf numFmtId="43" fontId="1" fillId="0" borderId="0" xfId="1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495300</xdr:colOff>
      <xdr:row>0</xdr:row>
      <xdr:rowOff>28575</xdr:rowOff>
    </xdr:from>
    <xdr:to>
      <xdr:col>7</xdr:col>
      <xdr:colOff>442466</xdr:colOff>
      <xdr:row>7</xdr:row>
      <xdr:rowOff>49530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E85752-DD36-42D6-9196-666DED38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0" y="28575"/>
          <a:ext cx="1785491" cy="1554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1BAA-CAA9-4AC5-A7B7-424C5992E8B6}">
  <sheetPr>
    <tabColor theme="5" tint="-0.249977111117893"/>
    <pageSetUpPr fitToPage="1"/>
  </sheetPr>
  <dimension ref="A1:AH112"/>
  <sheetViews>
    <sheetView showGridLines="0" tabSelected="1" view="pageBreakPreview" zoomScaleNormal="100" zoomScaleSheetLayoutView="100" workbookViewId="0">
      <selection activeCell="A2" sqref="A2:U6"/>
    </sheetView>
  </sheetViews>
  <sheetFormatPr baseColWidth="10" defaultColWidth="9.140625" defaultRowHeight="15" x14ac:dyDescent="0.25"/>
  <cols>
    <col min="1" max="1" width="40.5703125" customWidth="1"/>
    <col min="2" max="2" width="14.140625" style="7" hidden="1" customWidth="1"/>
    <col min="3" max="3" width="16.28515625" style="7" customWidth="1"/>
    <col min="4" max="4" width="16.7109375" style="7" customWidth="1"/>
    <col min="5" max="5" width="13.85546875" customWidth="1"/>
    <col min="6" max="6" width="13.140625" bestFit="1" customWidth="1"/>
    <col min="7" max="7" width="14.42578125" customWidth="1"/>
    <col min="8" max="8" width="15.42578125" customWidth="1"/>
    <col min="9" max="11" width="12.5703125" hidden="1" customWidth="1"/>
    <col min="12" max="12" width="13.5703125" hidden="1" customWidth="1"/>
    <col min="13" max="13" width="12.5703125" hidden="1" customWidth="1"/>
    <col min="14" max="15" width="13.5703125" hidden="1" customWidth="1"/>
    <col min="16" max="16" width="14.140625" bestFit="1" customWidth="1"/>
    <col min="17" max="20" width="14.140625" customWidth="1"/>
    <col min="21" max="21" width="15.7109375" customWidth="1"/>
    <col min="22" max="22" width="8.7109375" hidden="1" customWidth="1"/>
    <col min="23" max="23" width="96.7109375" bestFit="1" customWidth="1"/>
    <col min="25" max="32" width="6" bestFit="1" customWidth="1"/>
    <col min="33" max="34" width="7" bestFit="1" customWidth="1"/>
  </cols>
  <sheetData>
    <row r="1" spans="1:34" s="7" customFormat="1" ht="18.75" x14ac:dyDescent="0.2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34" s="7" customFormat="1" ht="18.75" customHeigh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26"/>
      <c r="W2" s="27" t="s">
        <v>0</v>
      </c>
    </row>
    <row r="3" spans="1:34" s="7" customFormat="1" ht="18.7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26"/>
      <c r="W3" s="15" t="s">
        <v>1</v>
      </c>
    </row>
    <row r="4" spans="1:34" s="7" customFormat="1" ht="18.75" customHeight="1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26"/>
      <c r="W4" s="15" t="s">
        <v>2</v>
      </c>
    </row>
    <row r="5" spans="1:34" s="7" customFormat="1" ht="18.75" customHeight="1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26"/>
      <c r="W5" s="15" t="s">
        <v>4</v>
      </c>
    </row>
    <row r="6" spans="1:34" s="7" customFormat="1" ht="18.75" customHeight="1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26"/>
      <c r="W6" s="15" t="s">
        <v>7</v>
      </c>
    </row>
    <row r="7" spans="1:34" s="44" customFormat="1" ht="8.25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3"/>
    </row>
    <row r="8" spans="1:34" s="7" customFormat="1" ht="18.75" customHeight="1" x14ac:dyDescent="0.25">
      <c r="A8" s="47" t="s">
        <v>113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26"/>
      <c r="W8" s="15"/>
    </row>
    <row r="9" spans="1:34" s="7" customFormat="1" ht="15.75" customHeight="1" x14ac:dyDescent="0.25">
      <c r="A9" s="50" t="s">
        <v>3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0" spans="1:34" s="7" customFormat="1" ht="15" customHeight="1" x14ac:dyDescent="0.25">
      <c r="A10" s="51" t="s">
        <v>5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</row>
    <row r="11" spans="1:34" s="7" customFormat="1" ht="15" customHeight="1" x14ac:dyDescent="0.25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</row>
    <row r="12" spans="1:34" s="7" customFormat="1" ht="31.5" x14ac:dyDescent="0.25">
      <c r="A12" s="19" t="s">
        <v>8</v>
      </c>
      <c r="B12" s="20" t="s">
        <v>9</v>
      </c>
      <c r="C12" s="28" t="s">
        <v>114</v>
      </c>
      <c r="D12" s="28" t="s">
        <v>115</v>
      </c>
      <c r="E12" s="20" t="s">
        <v>10</v>
      </c>
      <c r="F12" s="20" t="s">
        <v>11</v>
      </c>
      <c r="G12" s="20" t="s">
        <v>12</v>
      </c>
      <c r="H12" s="20" t="s">
        <v>13</v>
      </c>
      <c r="I12" s="20" t="s">
        <v>14</v>
      </c>
      <c r="J12" s="20" t="s">
        <v>15</v>
      </c>
      <c r="K12" s="20" t="s">
        <v>16</v>
      </c>
      <c r="L12" s="20" t="s">
        <v>17</v>
      </c>
      <c r="M12" s="20" t="s">
        <v>18</v>
      </c>
      <c r="N12" s="20" t="s">
        <v>19</v>
      </c>
      <c r="O12" s="20" t="s">
        <v>20</v>
      </c>
      <c r="P12" s="20" t="s">
        <v>14</v>
      </c>
      <c r="Q12" s="20" t="s">
        <v>15</v>
      </c>
      <c r="R12" s="20" t="s">
        <v>16</v>
      </c>
      <c r="S12" s="20" t="s">
        <v>17</v>
      </c>
      <c r="T12" s="20" t="s">
        <v>18</v>
      </c>
      <c r="U12" s="20" t="s">
        <v>9</v>
      </c>
      <c r="V12" s="20" t="s">
        <v>21</v>
      </c>
      <c r="AG12" s="16">
        <f>SUM(Y13:AG13)</f>
        <v>11.029108875781253</v>
      </c>
      <c r="AH12" s="16">
        <f>+AG12+AH13</f>
        <v>13.989108875781252</v>
      </c>
    </row>
    <row r="13" spans="1:34" s="17" customFormat="1" x14ac:dyDescent="0.25">
      <c r="A13" s="1" t="s">
        <v>22</v>
      </c>
      <c r="B13" s="8">
        <f t="shared" ref="B13:B44" si="0">SUM(E13:V13)</f>
        <v>196584371.21999997</v>
      </c>
      <c r="C13" s="29">
        <f>C14+C20+C30+C56</f>
        <v>118136404</v>
      </c>
      <c r="D13" s="29">
        <f>D14+D20+D30+D56</f>
        <v>138136404</v>
      </c>
      <c r="E13" s="29">
        <f t="shared" ref="E13:V13" si="1">E14+E20+E30+E40+E48+E56+E66+E71+E74</f>
        <v>5658181.4399999995</v>
      </c>
      <c r="F13" s="29">
        <f t="shared" si="1"/>
        <v>9629690.1999999993</v>
      </c>
      <c r="G13" s="29">
        <f t="shared" si="1"/>
        <v>11154997.600000001</v>
      </c>
      <c r="H13" s="29">
        <f t="shared" si="1"/>
        <v>10390130.4</v>
      </c>
      <c r="I13" s="29">
        <f t="shared" si="1"/>
        <v>0</v>
      </c>
      <c r="J13" s="29">
        <f t="shared" si="1"/>
        <v>0</v>
      </c>
      <c r="K13" s="29">
        <f t="shared" si="1"/>
        <v>0</v>
      </c>
      <c r="L13" s="29">
        <f t="shared" si="1"/>
        <v>0</v>
      </c>
      <c r="M13" s="29">
        <f t="shared" si="1"/>
        <v>0</v>
      </c>
      <c r="N13" s="29">
        <f t="shared" si="1"/>
        <v>0</v>
      </c>
      <c r="O13" s="29">
        <f t="shared" si="1"/>
        <v>0</v>
      </c>
      <c r="P13" s="41">
        <f t="shared" si="1"/>
        <v>8619693.6900000013</v>
      </c>
      <c r="Q13" s="41">
        <f t="shared" si="1"/>
        <v>8493479.7300000004</v>
      </c>
      <c r="R13" s="41">
        <f t="shared" si="1"/>
        <v>8428421.1899999995</v>
      </c>
      <c r="S13" s="41">
        <f t="shared" si="1"/>
        <v>26256012.789999999</v>
      </c>
      <c r="T13" s="41">
        <f t="shared" si="1"/>
        <v>9661578.5700000003</v>
      </c>
      <c r="U13" s="41">
        <f>SUM(E13:T13)</f>
        <v>98292185.609999985</v>
      </c>
      <c r="V13" s="8">
        <f t="shared" si="1"/>
        <v>0</v>
      </c>
      <c r="Y13" s="6">
        <v>1</v>
      </c>
      <c r="Z13" s="6">
        <v>1.05</v>
      </c>
      <c r="AA13" s="6">
        <f>+Z13*1.05</f>
        <v>1.1025</v>
      </c>
      <c r="AB13" s="6">
        <f t="shared" ref="AB13:AF13" si="2">+AA13*1.05</f>
        <v>1.1576250000000001</v>
      </c>
      <c r="AC13" s="6">
        <f t="shared" si="2"/>
        <v>1.2155062500000002</v>
      </c>
      <c r="AD13" s="6">
        <f t="shared" si="2"/>
        <v>1.2762815625000004</v>
      </c>
      <c r="AE13" s="6">
        <f t="shared" si="2"/>
        <v>1.3400956406250004</v>
      </c>
      <c r="AF13" s="6">
        <f t="shared" si="2"/>
        <v>1.4071004226562505</v>
      </c>
      <c r="AG13" s="6">
        <v>1.48</v>
      </c>
      <c r="AH13" s="6">
        <f>+AG13*2</f>
        <v>2.96</v>
      </c>
    </row>
    <row r="14" spans="1:34" s="17" customFormat="1" ht="30" customHeight="1" x14ac:dyDescent="0.25">
      <c r="A14" s="2" t="s">
        <v>23</v>
      </c>
      <c r="B14" s="9">
        <f t="shared" si="0"/>
        <v>108920468.61999999</v>
      </c>
      <c r="C14" s="30">
        <f t="shared" ref="C14:V14" si="3">SUM(C15:C19)</f>
        <v>71095766</v>
      </c>
      <c r="D14" s="30">
        <f t="shared" si="3"/>
        <v>76503375.410000011</v>
      </c>
      <c r="E14" s="30">
        <f t="shared" si="3"/>
        <v>5248573.34</v>
      </c>
      <c r="F14" s="30">
        <f t="shared" si="3"/>
        <v>6007835.1399999997</v>
      </c>
      <c r="G14" s="30">
        <f t="shared" si="3"/>
        <v>5813705.54</v>
      </c>
      <c r="H14" s="30">
        <f>SUM(H15:H19)</f>
        <v>8593183.9900000002</v>
      </c>
      <c r="I14" s="30">
        <f t="shared" si="3"/>
        <v>0</v>
      </c>
      <c r="J14" s="30">
        <f t="shared" si="3"/>
        <v>0</v>
      </c>
      <c r="K14" s="30">
        <f t="shared" si="3"/>
        <v>0</v>
      </c>
      <c r="L14" s="30">
        <f t="shared" si="3"/>
        <v>0</v>
      </c>
      <c r="M14" s="30">
        <f t="shared" si="3"/>
        <v>0</v>
      </c>
      <c r="N14" s="30">
        <f t="shared" si="3"/>
        <v>0</v>
      </c>
      <c r="O14" s="30">
        <f t="shared" si="3"/>
        <v>0</v>
      </c>
      <c r="P14" s="38">
        <f>SUM(P15:P19)</f>
        <v>5596768.3399999999</v>
      </c>
      <c r="Q14" s="38">
        <f>SUM(Q15:Q19)</f>
        <v>5701243.3900000006</v>
      </c>
      <c r="R14" s="38">
        <v>5631300.8899999997</v>
      </c>
      <c r="S14" s="38">
        <f>SUM(S15:S19)</f>
        <v>5602478.3899999997</v>
      </c>
      <c r="T14" s="38">
        <f>SUM(T15:T19)</f>
        <v>6265145.2899999991</v>
      </c>
      <c r="U14" s="30">
        <f t="shared" ref="U14:U77" si="4">SUM(E14:T14)</f>
        <v>54460234.309999995</v>
      </c>
      <c r="V14" s="9">
        <f t="shared" si="3"/>
        <v>0</v>
      </c>
      <c r="Y14" s="18"/>
    </row>
    <row r="15" spans="1:34" s="7" customFormat="1" x14ac:dyDescent="0.25">
      <c r="A15" s="3" t="s">
        <v>24</v>
      </c>
      <c r="B15" s="11">
        <f t="shared" si="0"/>
        <v>87834790.359999999</v>
      </c>
      <c r="C15" s="31">
        <v>61319125</v>
      </c>
      <c r="D15" s="31">
        <v>63399269.100000001</v>
      </c>
      <c r="E15" s="32">
        <v>4452625</v>
      </c>
      <c r="F15" s="32">
        <v>5112625</v>
      </c>
      <c r="G15" s="32">
        <v>4952625</v>
      </c>
      <c r="H15" s="32">
        <v>4812625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9">
        <v>4764125</v>
      </c>
      <c r="Q15" s="39">
        <v>4854791.58</v>
      </c>
      <c r="R15" s="39">
        <v>4794125</v>
      </c>
      <c r="S15" s="39">
        <v>4769125</v>
      </c>
      <c r="T15" s="39">
        <v>5404728.5999999996</v>
      </c>
      <c r="U15" s="30">
        <f t="shared" si="4"/>
        <v>43917395.18</v>
      </c>
      <c r="V15" s="11">
        <v>0</v>
      </c>
    </row>
    <row r="16" spans="1:34" s="7" customFormat="1" x14ac:dyDescent="0.25">
      <c r="A16" s="3" t="s">
        <v>25</v>
      </c>
      <c r="B16" s="11">
        <f t="shared" si="0"/>
        <v>8261000</v>
      </c>
      <c r="C16" s="31">
        <v>1440000</v>
      </c>
      <c r="D16" s="31">
        <v>4526333.33</v>
      </c>
      <c r="E16" s="32">
        <v>140000</v>
      </c>
      <c r="F16" s="32">
        <v>140000</v>
      </c>
      <c r="G16" s="32">
        <v>130000</v>
      </c>
      <c r="H16" s="32">
        <v>3070500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9">
        <v>130000</v>
      </c>
      <c r="Q16" s="39">
        <v>130000</v>
      </c>
      <c r="R16" s="39">
        <v>130000</v>
      </c>
      <c r="S16" s="39">
        <v>130000</v>
      </c>
      <c r="T16" s="39">
        <v>130000</v>
      </c>
      <c r="U16" s="30">
        <f t="shared" si="4"/>
        <v>4130500</v>
      </c>
      <c r="V16" s="11">
        <v>0</v>
      </c>
    </row>
    <row r="17" spans="1:22" s="7" customFormat="1" ht="30" x14ac:dyDescent="0.25">
      <c r="A17" s="3" t="s">
        <v>26</v>
      </c>
      <c r="B17" s="11">
        <f t="shared" si="0"/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9">
        <v>0</v>
      </c>
      <c r="Q17" s="39">
        <v>0</v>
      </c>
      <c r="R17" s="39"/>
      <c r="S17" s="39"/>
      <c r="T17" s="39">
        <v>0</v>
      </c>
      <c r="U17" s="30">
        <f t="shared" si="4"/>
        <v>0</v>
      </c>
      <c r="V17" s="11">
        <v>0</v>
      </c>
    </row>
    <row r="18" spans="1:22" s="7" customFormat="1" x14ac:dyDescent="0.25">
      <c r="A18" s="3" t="s">
        <v>27</v>
      </c>
      <c r="B18" s="11">
        <f t="shared" si="0"/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9">
        <v>0</v>
      </c>
      <c r="Q18" s="39">
        <v>0</v>
      </c>
      <c r="R18" s="39"/>
      <c r="S18" s="39"/>
      <c r="T18" s="39">
        <v>0</v>
      </c>
      <c r="U18" s="30">
        <f t="shared" si="4"/>
        <v>0</v>
      </c>
      <c r="V18" s="11">
        <v>0</v>
      </c>
    </row>
    <row r="19" spans="1:22" s="7" customFormat="1" ht="30" x14ac:dyDescent="0.25">
      <c r="A19" s="3" t="s">
        <v>28</v>
      </c>
      <c r="B19" s="11">
        <f t="shared" si="0"/>
        <v>12824678.259999998</v>
      </c>
      <c r="C19" s="31">
        <v>8336641</v>
      </c>
      <c r="D19" s="31">
        <v>8577772.9800000004</v>
      </c>
      <c r="E19" s="32">
        <v>655948.34</v>
      </c>
      <c r="F19" s="32">
        <v>755210.14</v>
      </c>
      <c r="G19" s="32">
        <v>731080.54</v>
      </c>
      <c r="H19" s="32">
        <v>710058.99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9">
        <v>702643.34</v>
      </c>
      <c r="Q19" s="39">
        <v>716451.81</v>
      </c>
      <c r="R19" s="39">
        <v>707175.89</v>
      </c>
      <c r="S19" s="39">
        <v>703353.39</v>
      </c>
      <c r="T19" s="39">
        <v>730416.69</v>
      </c>
      <c r="U19" s="30">
        <f t="shared" si="4"/>
        <v>6412339.129999999</v>
      </c>
      <c r="V19" s="11">
        <v>0</v>
      </c>
    </row>
    <row r="20" spans="1:22" s="17" customFormat="1" x14ac:dyDescent="0.25">
      <c r="A20" s="2" t="s">
        <v>29</v>
      </c>
      <c r="B20" s="9">
        <f t="shared" si="0"/>
        <v>80545273.700000003</v>
      </c>
      <c r="C20" s="30">
        <f t="shared" ref="C20:V20" si="5">SUM(C21:C29)</f>
        <v>39791858</v>
      </c>
      <c r="D20" s="30">
        <f t="shared" si="5"/>
        <v>54529638.770000003</v>
      </c>
      <c r="E20" s="30">
        <f t="shared" si="5"/>
        <v>409608.1</v>
      </c>
      <c r="F20" s="30">
        <f t="shared" si="5"/>
        <v>3420272.6400000001</v>
      </c>
      <c r="G20" s="30">
        <f t="shared" si="5"/>
        <v>5160083.9000000004</v>
      </c>
      <c r="H20" s="30">
        <f t="shared" si="5"/>
        <v>1748357.0100000002</v>
      </c>
      <c r="I20" s="30">
        <f t="shared" si="5"/>
        <v>0</v>
      </c>
      <c r="J20" s="30">
        <f t="shared" si="5"/>
        <v>0</v>
      </c>
      <c r="K20" s="30">
        <f t="shared" si="5"/>
        <v>0</v>
      </c>
      <c r="L20" s="30">
        <f t="shared" si="5"/>
        <v>0</v>
      </c>
      <c r="M20" s="30">
        <f t="shared" si="5"/>
        <v>0</v>
      </c>
      <c r="N20" s="30">
        <f t="shared" si="5"/>
        <v>0</v>
      </c>
      <c r="O20" s="30">
        <f t="shared" si="5"/>
        <v>0</v>
      </c>
      <c r="P20" s="38">
        <f>SUM(P21:P29)</f>
        <v>2553060.14</v>
      </c>
      <c r="Q20" s="38">
        <v>1960956.6</v>
      </c>
      <c r="R20" s="38">
        <v>2218536.79</v>
      </c>
      <c r="S20" s="38">
        <f>SUM(S21:S29)</f>
        <v>19933534.399999999</v>
      </c>
      <c r="T20" s="38">
        <f>SUM(T21:T29)</f>
        <v>2868227.27</v>
      </c>
      <c r="U20" s="30">
        <f t="shared" si="4"/>
        <v>40272636.850000001</v>
      </c>
      <c r="V20" s="9">
        <f t="shared" si="5"/>
        <v>0</v>
      </c>
    </row>
    <row r="21" spans="1:22" s="7" customFormat="1" x14ac:dyDescent="0.25">
      <c r="A21" s="3" t="s">
        <v>30</v>
      </c>
      <c r="B21" s="11">
        <f t="shared" si="0"/>
        <v>5848768.7600000007</v>
      </c>
      <c r="C21" s="31">
        <v>3806000</v>
      </c>
      <c r="D21" s="31">
        <v>3806000</v>
      </c>
      <c r="E21" s="32">
        <v>76056.100000000006</v>
      </c>
      <c r="F21" s="32">
        <v>602284.31000000006</v>
      </c>
      <c r="G21" s="32">
        <v>311673.11</v>
      </c>
      <c r="H21" s="32">
        <v>305390.39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9">
        <v>296771.08</v>
      </c>
      <c r="Q21" s="39">
        <v>338292.98</v>
      </c>
      <c r="R21" s="39">
        <v>263993.84000000003</v>
      </c>
      <c r="S21" s="39">
        <v>419799.47</v>
      </c>
      <c r="T21" s="39">
        <v>310123.09999999998</v>
      </c>
      <c r="U21" s="30">
        <f t="shared" si="4"/>
        <v>2924384.3800000004</v>
      </c>
      <c r="V21" s="11">
        <v>0</v>
      </c>
    </row>
    <row r="22" spans="1:22" s="7" customFormat="1" ht="30" x14ac:dyDescent="0.25">
      <c r="A22" s="3" t="s">
        <v>31</v>
      </c>
      <c r="B22" s="11">
        <f t="shared" si="0"/>
        <v>320039.59999999998</v>
      </c>
      <c r="C22" s="31">
        <v>25000</v>
      </c>
      <c r="D22" s="31">
        <v>178400</v>
      </c>
      <c r="E22" s="32">
        <v>0</v>
      </c>
      <c r="F22" s="32">
        <v>0</v>
      </c>
      <c r="G22" s="32">
        <v>6619.8</v>
      </c>
      <c r="H22" s="32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39">
        <v>0</v>
      </c>
      <c r="Q22" s="39">
        <v>0</v>
      </c>
      <c r="R22" s="39"/>
      <c r="S22" s="39">
        <v>0</v>
      </c>
      <c r="T22" s="39">
        <v>153400</v>
      </c>
      <c r="U22" s="30">
        <f t="shared" si="4"/>
        <v>160019.79999999999</v>
      </c>
      <c r="V22" s="11">
        <v>0</v>
      </c>
    </row>
    <row r="23" spans="1:22" s="7" customFormat="1" x14ac:dyDescent="0.25">
      <c r="A23" s="3" t="s">
        <v>32</v>
      </c>
      <c r="B23" s="11">
        <f t="shared" si="0"/>
        <v>0</v>
      </c>
      <c r="C23" s="31">
        <v>2000000</v>
      </c>
      <c r="D23" s="31">
        <v>2000000</v>
      </c>
      <c r="E23" s="32">
        <v>0</v>
      </c>
      <c r="F23" s="32">
        <v>0</v>
      </c>
      <c r="G23" s="32">
        <v>0</v>
      </c>
      <c r="H23" s="32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39">
        <v>0</v>
      </c>
      <c r="Q23" s="39">
        <v>0</v>
      </c>
      <c r="R23" s="39"/>
      <c r="S23" s="39">
        <v>0</v>
      </c>
      <c r="T23" s="39">
        <v>0</v>
      </c>
      <c r="U23" s="30">
        <f t="shared" si="4"/>
        <v>0</v>
      </c>
      <c r="V23" s="11">
        <v>0</v>
      </c>
    </row>
    <row r="24" spans="1:22" s="7" customFormat="1" ht="18" customHeight="1" x14ac:dyDescent="0.25">
      <c r="A24" s="3" t="s">
        <v>33</v>
      </c>
      <c r="B24" s="11">
        <f t="shared" si="0"/>
        <v>0</v>
      </c>
      <c r="C24" s="31">
        <v>560000</v>
      </c>
      <c r="D24" s="31">
        <v>560000</v>
      </c>
      <c r="E24" s="32">
        <v>0</v>
      </c>
      <c r="F24" s="32">
        <v>0</v>
      </c>
      <c r="G24" s="32">
        <v>0</v>
      </c>
      <c r="H24" s="32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9">
        <v>0</v>
      </c>
      <c r="Q24" s="39">
        <v>0</v>
      </c>
      <c r="R24" s="39"/>
      <c r="S24" s="39">
        <v>0</v>
      </c>
      <c r="T24" s="39">
        <v>0</v>
      </c>
      <c r="U24" s="30">
        <f t="shared" si="4"/>
        <v>0</v>
      </c>
      <c r="V24" s="11">
        <v>0</v>
      </c>
    </row>
    <row r="25" spans="1:22" s="7" customFormat="1" x14ac:dyDescent="0.25">
      <c r="A25" s="3" t="s">
        <v>34</v>
      </c>
      <c r="B25" s="11">
        <f t="shared" si="0"/>
        <v>22786508.820000004</v>
      </c>
      <c r="C25" s="31">
        <v>15720000</v>
      </c>
      <c r="D25" s="31">
        <v>15566315.550000001</v>
      </c>
      <c r="E25" s="32">
        <v>0</v>
      </c>
      <c r="F25" s="32">
        <v>2085866.3</v>
      </c>
      <c r="G25" s="32">
        <v>3967039.85</v>
      </c>
      <c r="H25" s="32">
        <v>1010933.23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39">
        <v>1012398.23</v>
      </c>
      <c r="Q25" s="39">
        <v>1013257.08</v>
      </c>
      <c r="R25" s="39">
        <v>1006571.23</v>
      </c>
      <c r="S25" s="39">
        <v>0</v>
      </c>
      <c r="T25" s="39">
        <v>1297188.49</v>
      </c>
      <c r="U25" s="30">
        <f t="shared" si="4"/>
        <v>11393254.410000002</v>
      </c>
      <c r="V25" s="11">
        <v>0</v>
      </c>
    </row>
    <row r="26" spans="1:22" s="7" customFormat="1" x14ac:dyDescent="0.25">
      <c r="A26" s="3" t="s">
        <v>35</v>
      </c>
      <c r="B26" s="11">
        <f t="shared" si="0"/>
        <v>6755075.1000000006</v>
      </c>
      <c r="C26" s="31">
        <v>4650000</v>
      </c>
      <c r="D26" s="31">
        <v>4650000</v>
      </c>
      <c r="E26" s="32">
        <v>333552</v>
      </c>
      <c r="F26" s="32">
        <v>311930.12</v>
      </c>
      <c r="G26" s="32">
        <v>317069.2</v>
      </c>
      <c r="H26" s="32">
        <v>332268.52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9">
        <v>635498.17000000004</v>
      </c>
      <c r="Q26" s="39">
        <v>326058.03999999998</v>
      </c>
      <c r="R26" s="39">
        <v>327020.48</v>
      </c>
      <c r="S26" s="39">
        <v>327020.48</v>
      </c>
      <c r="T26" s="39">
        <v>467120.54</v>
      </c>
      <c r="U26" s="30">
        <f t="shared" si="4"/>
        <v>3377537.5500000003</v>
      </c>
      <c r="V26" s="11">
        <v>0</v>
      </c>
    </row>
    <row r="27" spans="1:22" s="7" customFormat="1" ht="45" x14ac:dyDescent="0.25">
      <c r="A27" s="3" t="s">
        <v>36</v>
      </c>
      <c r="B27" s="11">
        <f t="shared" si="0"/>
        <v>680262.36</v>
      </c>
      <c r="C27" s="31">
        <v>510000</v>
      </c>
      <c r="D27" s="31">
        <v>742197.1</v>
      </c>
      <c r="E27" s="32">
        <v>0</v>
      </c>
      <c r="F27" s="32">
        <v>20809.11</v>
      </c>
      <c r="G27" s="32">
        <v>123146.94</v>
      </c>
      <c r="H27" s="32">
        <v>40764.870000000003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9">
        <v>0</v>
      </c>
      <c r="Q27" s="39">
        <v>100448.5</v>
      </c>
      <c r="R27" s="39">
        <v>54961.760000000002</v>
      </c>
      <c r="S27" s="39">
        <v>0</v>
      </c>
      <c r="T27" s="39">
        <v>0</v>
      </c>
      <c r="U27" s="30">
        <f t="shared" si="4"/>
        <v>340131.18</v>
      </c>
      <c r="V27" s="11">
        <v>0</v>
      </c>
    </row>
    <row r="28" spans="1:22" s="7" customFormat="1" ht="30" x14ac:dyDescent="0.25">
      <c r="A28" s="3" t="s">
        <v>37</v>
      </c>
      <c r="B28" s="11">
        <f t="shared" si="0"/>
        <v>40349222.899999999</v>
      </c>
      <c r="C28" s="31">
        <v>8320858</v>
      </c>
      <c r="D28" s="31">
        <v>23490376.120000001</v>
      </c>
      <c r="E28" s="32">
        <v>0</v>
      </c>
      <c r="F28" s="32">
        <v>89680</v>
      </c>
      <c r="G28" s="32">
        <v>132750</v>
      </c>
      <c r="H28" s="32">
        <v>59000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39">
        <v>106200</v>
      </c>
      <c r="Q28" s="39">
        <v>182900</v>
      </c>
      <c r="R28" s="39">
        <v>272940.02</v>
      </c>
      <c r="S28" s="39">
        <v>18690746.289999999</v>
      </c>
      <c r="T28" s="39">
        <v>640395.14</v>
      </c>
      <c r="U28" s="30">
        <f t="shared" si="4"/>
        <v>20174611.449999999</v>
      </c>
      <c r="V28" s="11">
        <v>0</v>
      </c>
    </row>
    <row r="29" spans="1:22" s="7" customFormat="1" ht="30" x14ac:dyDescent="0.25">
      <c r="A29" s="3" t="s">
        <v>38</v>
      </c>
      <c r="B29" s="11">
        <f t="shared" si="0"/>
        <v>3805396.1599999997</v>
      </c>
      <c r="C29" s="31">
        <v>4200000</v>
      </c>
      <c r="D29" s="31">
        <v>3536350</v>
      </c>
      <c r="E29" s="32">
        <v>0</v>
      </c>
      <c r="F29" s="32">
        <v>309702.8</v>
      </c>
      <c r="G29" s="32">
        <v>301785</v>
      </c>
      <c r="H29" s="32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9">
        <v>502192.66</v>
      </c>
      <c r="Q29" s="39" t="s">
        <v>117</v>
      </c>
      <c r="R29" s="39">
        <v>293049.46000000002</v>
      </c>
      <c r="S29" s="39">
        <v>495968.16</v>
      </c>
      <c r="T29" s="39">
        <v>0</v>
      </c>
      <c r="U29" s="30">
        <f t="shared" si="4"/>
        <v>1902698.0799999998</v>
      </c>
      <c r="V29" s="11">
        <v>0</v>
      </c>
    </row>
    <row r="30" spans="1:22" s="17" customFormat="1" x14ac:dyDescent="0.25">
      <c r="A30" s="2" t="s">
        <v>39</v>
      </c>
      <c r="B30" s="9">
        <f t="shared" si="0"/>
        <v>5640073.0999999996</v>
      </c>
      <c r="C30" s="30">
        <f t="shared" ref="C30:V30" si="6">SUM(C31:C39)</f>
        <v>5298780</v>
      </c>
      <c r="D30" s="30">
        <f t="shared" si="6"/>
        <v>4637160.62</v>
      </c>
      <c r="E30" s="30">
        <f t="shared" si="6"/>
        <v>0</v>
      </c>
      <c r="F30" s="30">
        <f t="shared" si="6"/>
        <v>66347.73</v>
      </c>
      <c r="G30" s="30">
        <f t="shared" si="6"/>
        <v>104036.16</v>
      </c>
      <c r="H30" s="30">
        <f t="shared" si="6"/>
        <v>48589.4</v>
      </c>
      <c r="I30" s="30">
        <f t="shared" si="6"/>
        <v>0</v>
      </c>
      <c r="J30" s="30">
        <f t="shared" si="6"/>
        <v>0</v>
      </c>
      <c r="K30" s="30">
        <f t="shared" si="6"/>
        <v>0</v>
      </c>
      <c r="L30" s="30">
        <f t="shared" si="6"/>
        <v>0</v>
      </c>
      <c r="M30" s="30">
        <f t="shared" si="6"/>
        <v>0</v>
      </c>
      <c r="N30" s="30">
        <f t="shared" si="6"/>
        <v>0</v>
      </c>
      <c r="O30" s="30">
        <f t="shared" si="6"/>
        <v>0</v>
      </c>
      <c r="P30" s="38">
        <f>SUM(P31:P39)</f>
        <v>469865.21</v>
      </c>
      <c r="Q30" s="38">
        <v>676279.74</v>
      </c>
      <c r="R30" s="38">
        <v>414846.6</v>
      </c>
      <c r="S30" s="38">
        <f>SUM(S31:S39)</f>
        <v>720000</v>
      </c>
      <c r="T30" s="38">
        <f>SUM(T31:T39)</f>
        <v>320071.71000000002</v>
      </c>
      <c r="U30" s="30">
        <f t="shared" si="4"/>
        <v>2820036.55</v>
      </c>
      <c r="V30" s="9">
        <f t="shared" si="6"/>
        <v>0</v>
      </c>
    </row>
    <row r="31" spans="1:22" s="7" customFormat="1" ht="30" x14ac:dyDescent="0.25">
      <c r="A31" s="3" t="s">
        <v>40</v>
      </c>
      <c r="B31" s="11">
        <f t="shared" si="0"/>
        <v>112161.45999999999</v>
      </c>
      <c r="C31" s="31">
        <v>150000</v>
      </c>
      <c r="D31" s="31">
        <v>152065.28</v>
      </c>
      <c r="E31" s="32">
        <v>0</v>
      </c>
      <c r="F31" s="32">
        <v>22585.31</v>
      </c>
      <c r="G31" s="32"/>
      <c r="H31" s="32"/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39">
        <v>33495.42</v>
      </c>
      <c r="Q31" s="39">
        <v>0</v>
      </c>
      <c r="R31" s="39" t="s">
        <v>116</v>
      </c>
      <c r="S31" s="39">
        <v>0</v>
      </c>
      <c r="T31" s="39">
        <v>0</v>
      </c>
      <c r="U31" s="30">
        <f t="shared" si="4"/>
        <v>56080.729999999996</v>
      </c>
      <c r="V31" s="11">
        <v>0</v>
      </c>
    </row>
    <row r="32" spans="1:22" s="7" customFormat="1" x14ac:dyDescent="0.25">
      <c r="A32" s="3" t="s">
        <v>41</v>
      </c>
      <c r="B32" s="11">
        <f t="shared" si="0"/>
        <v>361732.38</v>
      </c>
      <c r="C32" s="31">
        <v>100000</v>
      </c>
      <c r="D32" s="31">
        <v>182872.77</v>
      </c>
      <c r="E32" s="32">
        <v>0</v>
      </c>
      <c r="F32" s="32">
        <v>0</v>
      </c>
      <c r="G32" s="32">
        <v>0</v>
      </c>
      <c r="H32" s="32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33">
        <v>0</v>
      </c>
      <c r="P32" s="39">
        <v>0</v>
      </c>
      <c r="Q32" s="39">
        <v>116438.19</v>
      </c>
      <c r="R32" s="39" t="s">
        <v>116</v>
      </c>
      <c r="S32" s="39">
        <v>0</v>
      </c>
      <c r="T32" s="39">
        <v>64428</v>
      </c>
      <c r="U32" s="30">
        <f t="shared" si="4"/>
        <v>180866.19</v>
      </c>
      <c r="V32" s="11">
        <v>0</v>
      </c>
    </row>
    <row r="33" spans="1:22" s="7" customFormat="1" ht="30" x14ac:dyDescent="0.25">
      <c r="A33" s="3" t="s">
        <v>42</v>
      </c>
      <c r="B33" s="11">
        <f t="shared" si="0"/>
        <v>227363.34</v>
      </c>
      <c r="C33" s="31">
        <v>170000</v>
      </c>
      <c r="D33" s="31">
        <v>194374.67</v>
      </c>
      <c r="E33" s="32">
        <v>0</v>
      </c>
      <c r="F33" s="32">
        <v>33736.199999999997</v>
      </c>
      <c r="G33" s="32">
        <v>13204.2</v>
      </c>
      <c r="H33" s="32">
        <v>6900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0</v>
      </c>
      <c r="O33" s="33">
        <v>0</v>
      </c>
      <c r="P33" s="39">
        <v>25216.6</v>
      </c>
      <c r="Q33" s="39">
        <v>10250</v>
      </c>
      <c r="R33" s="39" t="s">
        <v>116</v>
      </c>
      <c r="S33" s="39">
        <v>0</v>
      </c>
      <c r="T33" s="39">
        <v>24374.67</v>
      </c>
      <c r="U33" s="30">
        <f t="shared" si="4"/>
        <v>113681.67</v>
      </c>
      <c r="V33" s="11">
        <v>0</v>
      </c>
    </row>
    <row r="34" spans="1:22" s="7" customFormat="1" x14ac:dyDescent="0.25">
      <c r="A34" s="3" t="s">
        <v>43</v>
      </c>
      <c r="B34" s="11">
        <f t="shared" si="0"/>
        <v>31032</v>
      </c>
      <c r="C34" s="32">
        <v>0</v>
      </c>
      <c r="D34" s="31">
        <v>17970</v>
      </c>
      <c r="E34" s="32">
        <v>0</v>
      </c>
      <c r="F34" s="32">
        <v>0</v>
      </c>
      <c r="G34" s="32">
        <v>0</v>
      </c>
      <c r="H34" s="32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3">
        <v>0</v>
      </c>
      <c r="O34" s="33">
        <v>0</v>
      </c>
      <c r="P34" s="39">
        <v>15516</v>
      </c>
      <c r="Q34" s="39">
        <v>0</v>
      </c>
      <c r="R34" s="39" t="s">
        <v>118</v>
      </c>
      <c r="S34" s="39">
        <v>0</v>
      </c>
      <c r="T34" s="39">
        <v>0</v>
      </c>
      <c r="U34" s="30">
        <f t="shared" si="4"/>
        <v>15516</v>
      </c>
      <c r="V34" s="11">
        <v>0</v>
      </c>
    </row>
    <row r="35" spans="1:22" s="7" customFormat="1" ht="30" x14ac:dyDescent="0.25">
      <c r="A35" s="3" t="s">
        <v>44</v>
      </c>
      <c r="B35" s="11">
        <f t="shared" si="0"/>
        <v>0</v>
      </c>
      <c r="C35" s="32">
        <v>0</v>
      </c>
      <c r="D35" s="31">
        <v>3529.65</v>
      </c>
      <c r="E35" s="32">
        <v>0</v>
      </c>
      <c r="F35" s="32">
        <v>0</v>
      </c>
      <c r="G35" s="32">
        <v>0</v>
      </c>
      <c r="H35" s="32">
        <v>0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0</v>
      </c>
      <c r="O35" s="33">
        <v>0</v>
      </c>
      <c r="P35" s="39">
        <v>0</v>
      </c>
      <c r="Q35" s="39">
        <v>0</v>
      </c>
      <c r="R35" s="39" t="s">
        <v>118</v>
      </c>
      <c r="S35" s="39">
        <v>0</v>
      </c>
      <c r="T35" s="39">
        <v>0</v>
      </c>
      <c r="U35" s="30">
        <f t="shared" si="4"/>
        <v>0</v>
      </c>
      <c r="V35" s="11">
        <v>0</v>
      </c>
    </row>
    <row r="36" spans="1:22" s="7" customFormat="1" ht="30" x14ac:dyDescent="0.25">
      <c r="A36" s="3" t="s">
        <v>45</v>
      </c>
      <c r="B36" s="11">
        <f t="shared" si="0"/>
        <v>0</v>
      </c>
      <c r="C36" s="32">
        <v>0</v>
      </c>
      <c r="D36" s="32">
        <v>5062.3999999999996</v>
      </c>
      <c r="E36" s="32">
        <v>0</v>
      </c>
      <c r="F36" s="32">
        <v>0</v>
      </c>
      <c r="G36" s="32">
        <v>0</v>
      </c>
      <c r="H36" s="32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39">
        <v>0</v>
      </c>
      <c r="Q36" s="39">
        <v>0</v>
      </c>
      <c r="R36" s="39" t="s">
        <v>118</v>
      </c>
      <c r="S36" s="39">
        <v>0</v>
      </c>
      <c r="T36" s="39">
        <v>0</v>
      </c>
      <c r="U36" s="30">
        <f t="shared" si="4"/>
        <v>0</v>
      </c>
      <c r="V36" s="11">
        <v>0</v>
      </c>
    </row>
    <row r="37" spans="1:22" s="7" customFormat="1" ht="30" x14ac:dyDescent="0.25">
      <c r="A37" s="3" t="s">
        <v>46</v>
      </c>
      <c r="B37" s="11">
        <f t="shared" si="0"/>
        <v>3684499.8</v>
      </c>
      <c r="C37" s="31">
        <v>3440000</v>
      </c>
      <c r="D37" s="31">
        <v>3426270</v>
      </c>
      <c r="E37" s="32">
        <v>0</v>
      </c>
      <c r="F37" s="32">
        <v>0</v>
      </c>
      <c r="G37" s="32">
        <v>0</v>
      </c>
      <c r="H37" s="32">
        <v>41689.4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9">
        <v>360560.5</v>
      </c>
      <c r="Q37" s="39">
        <v>360000</v>
      </c>
      <c r="R37" s="39">
        <v>360000</v>
      </c>
      <c r="S37" s="39">
        <v>720000</v>
      </c>
      <c r="T37" s="39">
        <v>0</v>
      </c>
      <c r="U37" s="30">
        <f t="shared" si="4"/>
        <v>1842249.9</v>
      </c>
      <c r="V37" s="11">
        <v>0</v>
      </c>
    </row>
    <row r="38" spans="1:22" s="7" customFormat="1" ht="45" x14ac:dyDescent="0.25">
      <c r="A38" s="3" t="s">
        <v>47</v>
      </c>
      <c r="B38" s="11">
        <f t="shared" si="0"/>
        <v>0</v>
      </c>
      <c r="C38" s="32">
        <v>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3">
        <v>0</v>
      </c>
      <c r="O38" s="33">
        <v>0</v>
      </c>
      <c r="P38" s="39">
        <v>0</v>
      </c>
      <c r="Q38" s="39">
        <v>0</v>
      </c>
      <c r="R38" s="39" t="s">
        <v>116</v>
      </c>
      <c r="S38" s="39">
        <v>0</v>
      </c>
      <c r="T38" s="39">
        <v>0</v>
      </c>
      <c r="U38" s="30">
        <f t="shared" si="4"/>
        <v>0</v>
      </c>
      <c r="V38" s="11">
        <v>0</v>
      </c>
    </row>
    <row r="39" spans="1:22" s="7" customFormat="1" x14ac:dyDescent="0.25">
      <c r="A39" s="3" t="s">
        <v>48</v>
      </c>
      <c r="B39" s="11">
        <f t="shared" si="0"/>
        <v>1223284.1199999999</v>
      </c>
      <c r="C39" s="31">
        <v>1438780</v>
      </c>
      <c r="D39" s="31">
        <v>655015.85</v>
      </c>
      <c r="E39" s="32">
        <v>0</v>
      </c>
      <c r="F39" s="32">
        <v>10026.219999999999</v>
      </c>
      <c r="G39" s="32">
        <v>90831.96</v>
      </c>
      <c r="H39" s="32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3">
        <v>0</v>
      </c>
      <c r="O39" s="33">
        <v>0</v>
      </c>
      <c r="P39" s="39">
        <v>35076.69</v>
      </c>
      <c r="Q39" s="39">
        <v>189591.55</v>
      </c>
      <c r="R39" s="39">
        <v>54846.6</v>
      </c>
      <c r="S39" s="39">
        <v>0</v>
      </c>
      <c r="T39" s="39">
        <v>231269.04</v>
      </c>
      <c r="U39" s="30">
        <f t="shared" si="4"/>
        <v>611642.05999999994</v>
      </c>
      <c r="V39" s="11">
        <v>0</v>
      </c>
    </row>
    <row r="40" spans="1:22" s="17" customFormat="1" x14ac:dyDescent="0.25">
      <c r="A40" s="2" t="s">
        <v>49</v>
      </c>
      <c r="B40" s="9">
        <f t="shared" si="0"/>
        <v>0</v>
      </c>
      <c r="C40" s="30">
        <f t="shared" ref="C40:T40" si="7">SUM(C41:C47)</f>
        <v>0</v>
      </c>
      <c r="D40" s="30">
        <f t="shared" si="7"/>
        <v>0</v>
      </c>
      <c r="E40" s="30">
        <f t="shared" si="7"/>
        <v>0</v>
      </c>
      <c r="F40" s="30">
        <f t="shared" si="7"/>
        <v>0</v>
      </c>
      <c r="G40" s="30">
        <f t="shared" si="7"/>
        <v>0</v>
      </c>
      <c r="H40" s="30">
        <f t="shared" si="7"/>
        <v>0</v>
      </c>
      <c r="I40" s="34">
        <f t="shared" si="7"/>
        <v>0</v>
      </c>
      <c r="J40" s="34">
        <f t="shared" si="7"/>
        <v>0</v>
      </c>
      <c r="K40" s="34">
        <f t="shared" si="7"/>
        <v>0</v>
      </c>
      <c r="L40" s="34">
        <f t="shared" si="7"/>
        <v>0</v>
      </c>
      <c r="M40" s="34">
        <f t="shared" si="7"/>
        <v>0</v>
      </c>
      <c r="N40" s="34">
        <f t="shared" si="7"/>
        <v>0</v>
      </c>
      <c r="O40" s="34">
        <f t="shared" si="7"/>
        <v>0</v>
      </c>
      <c r="P40" s="38">
        <f t="shared" si="7"/>
        <v>0</v>
      </c>
      <c r="Q40" s="38">
        <f t="shared" si="7"/>
        <v>0</v>
      </c>
      <c r="R40" s="38">
        <f t="shared" si="7"/>
        <v>0</v>
      </c>
      <c r="S40" s="38">
        <f t="shared" ref="S40" si="8">SUM(S41:S47)</f>
        <v>0</v>
      </c>
      <c r="T40" s="38">
        <f t="shared" si="7"/>
        <v>0</v>
      </c>
      <c r="U40" s="30">
        <f t="shared" si="4"/>
        <v>0</v>
      </c>
      <c r="V40" s="9">
        <f t="shared" ref="V40" si="9">SUM(V41:V47)</f>
        <v>0</v>
      </c>
    </row>
    <row r="41" spans="1:22" s="7" customFormat="1" ht="30" x14ac:dyDescent="0.25">
      <c r="A41" s="3" t="s">
        <v>50</v>
      </c>
      <c r="B41" s="11">
        <f t="shared" si="0"/>
        <v>0</v>
      </c>
      <c r="C41" s="32">
        <v>0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0">
        <f t="shared" si="4"/>
        <v>0</v>
      </c>
      <c r="V41" s="11">
        <v>0</v>
      </c>
    </row>
    <row r="42" spans="1:22" s="7" customFormat="1" ht="30" x14ac:dyDescent="0.25">
      <c r="A42" s="3" t="s">
        <v>51</v>
      </c>
      <c r="B42" s="11">
        <f t="shared" si="0"/>
        <v>0</v>
      </c>
      <c r="C42" s="32"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32">
        <v>0</v>
      </c>
      <c r="P42" s="32">
        <v>0</v>
      </c>
      <c r="Q42" s="32">
        <v>0</v>
      </c>
      <c r="R42" s="32">
        <v>0</v>
      </c>
      <c r="S42" s="32">
        <v>0</v>
      </c>
      <c r="T42" s="32">
        <v>0</v>
      </c>
      <c r="U42" s="30">
        <f t="shared" si="4"/>
        <v>0</v>
      </c>
      <c r="V42" s="11">
        <v>0</v>
      </c>
    </row>
    <row r="43" spans="1:22" s="7" customFormat="1" ht="30" x14ac:dyDescent="0.25">
      <c r="A43" s="3" t="s">
        <v>52</v>
      </c>
      <c r="B43" s="11">
        <f t="shared" si="0"/>
        <v>0</v>
      </c>
      <c r="C43" s="32">
        <v>0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2">
        <v>0</v>
      </c>
      <c r="Q43" s="32">
        <v>0</v>
      </c>
      <c r="R43" s="32">
        <v>0</v>
      </c>
      <c r="S43" s="32">
        <v>0</v>
      </c>
      <c r="T43" s="32">
        <v>0</v>
      </c>
      <c r="U43" s="30">
        <f t="shared" si="4"/>
        <v>0</v>
      </c>
      <c r="V43" s="11">
        <v>0</v>
      </c>
    </row>
    <row r="44" spans="1:22" s="7" customFormat="1" ht="30" x14ac:dyDescent="0.25">
      <c r="A44" s="3" t="s">
        <v>53</v>
      </c>
      <c r="B44" s="11">
        <f t="shared" si="0"/>
        <v>0</v>
      </c>
      <c r="C44" s="32">
        <v>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32">
        <v>0</v>
      </c>
      <c r="R44" s="32">
        <v>0</v>
      </c>
      <c r="S44" s="32">
        <v>0</v>
      </c>
      <c r="T44" s="32">
        <v>0</v>
      </c>
      <c r="U44" s="30">
        <f t="shared" si="4"/>
        <v>0</v>
      </c>
      <c r="V44" s="11">
        <v>0</v>
      </c>
    </row>
    <row r="45" spans="1:22" s="7" customFormat="1" ht="30" x14ac:dyDescent="0.25">
      <c r="A45" s="3" t="s">
        <v>54</v>
      </c>
      <c r="B45" s="11">
        <f t="shared" ref="B45:B78" si="10">SUM(E45:V45)</f>
        <v>0</v>
      </c>
      <c r="C45" s="32">
        <v>0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0</v>
      </c>
      <c r="R45" s="32">
        <v>0</v>
      </c>
      <c r="S45" s="32">
        <v>0</v>
      </c>
      <c r="T45" s="32">
        <v>0</v>
      </c>
      <c r="U45" s="30">
        <f t="shared" si="4"/>
        <v>0</v>
      </c>
      <c r="V45" s="11">
        <v>0</v>
      </c>
    </row>
    <row r="46" spans="1:22" s="7" customFormat="1" ht="30" x14ac:dyDescent="0.25">
      <c r="A46" s="3" t="s">
        <v>55</v>
      </c>
      <c r="B46" s="11">
        <f t="shared" si="10"/>
        <v>0</v>
      </c>
      <c r="C46" s="32">
        <v>0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2">
        <v>0</v>
      </c>
      <c r="T46" s="32">
        <v>0</v>
      </c>
      <c r="U46" s="30">
        <f t="shared" si="4"/>
        <v>0</v>
      </c>
      <c r="V46" s="11">
        <v>0</v>
      </c>
    </row>
    <row r="47" spans="1:22" s="7" customFormat="1" ht="30" x14ac:dyDescent="0.25">
      <c r="A47" s="3" t="s">
        <v>56</v>
      </c>
      <c r="B47" s="11">
        <f t="shared" si="10"/>
        <v>0</v>
      </c>
      <c r="C47" s="32">
        <v>0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32">
        <v>0</v>
      </c>
      <c r="Q47" s="32">
        <v>0</v>
      </c>
      <c r="R47" s="32">
        <v>0</v>
      </c>
      <c r="S47" s="32">
        <v>0</v>
      </c>
      <c r="T47" s="32">
        <v>0</v>
      </c>
      <c r="U47" s="30">
        <f t="shared" si="4"/>
        <v>0</v>
      </c>
      <c r="V47" s="11">
        <v>0</v>
      </c>
    </row>
    <row r="48" spans="1:22" s="17" customFormat="1" x14ac:dyDescent="0.25">
      <c r="A48" s="2" t="s">
        <v>57</v>
      </c>
      <c r="B48" s="9">
        <f t="shared" si="10"/>
        <v>0</v>
      </c>
      <c r="C48" s="30">
        <f t="shared" ref="C48:T48" si="11">SUM(C49:C55)</f>
        <v>0</v>
      </c>
      <c r="D48" s="30">
        <f t="shared" si="11"/>
        <v>0</v>
      </c>
      <c r="E48" s="30">
        <f t="shared" si="11"/>
        <v>0</v>
      </c>
      <c r="F48" s="30">
        <f t="shared" si="11"/>
        <v>0</v>
      </c>
      <c r="G48" s="30">
        <f t="shared" si="11"/>
        <v>0</v>
      </c>
      <c r="H48" s="30">
        <f t="shared" si="11"/>
        <v>0</v>
      </c>
      <c r="I48" s="34">
        <f t="shared" si="11"/>
        <v>0</v>
      </c>
      <c r="J48" s="34">
        <f t="shared" si="11"/>
        <v>0</v>
      </c>
      <c r="K48" s="34">
        <f t="shared" si="11"/>
        <v>0</v>
      </c>
      <c r="L48" s="34">
        <f t="shared" si="11"/>
        <v>0</v>
      </c>
      <c r="M48" s="34">
        <f t="shared" si="11"/>
        <v>0</v>
      </c>
      <c r="N48" s="34">
        <f t="shared" si="11"/>
        <v>0</v>
      </c>
      <c r="O48" s="34">
        <f t="shared" si="11"/>
        <v>0</v>
      </c>
      <c r="P48" s="38">
        <f t="shared" si="11"/>
        <v>0</v>
      </c>
      <c r="Q48" s="38">
        <f t="shared" si="11"/>
        <v>0</v>
      </c>
      <c r="R48" s="38">
        <f t="shared" si="11"/>
        <v>0</v>
      </c>
      <c r="S48" s="38">
        <f t="shared" ref="S48" si="12">SUM(S49:S55)</f>
        <v>0</v>
      </c>
      <c r="T48" s="38">
        <f t="shared" si="11"/>
        <v>0</v>
      </c>
      <c r="U48" s="30">
        <f t="shared" si="4"/>
        <v>0</v>
      </c>
      <c r="V48" s="9">
        <f t="shared" ref="V48" si="13">SUM(V49:V55)</f>
        <v>0</v>
      </c>
    </row>
    <row r="49" spans="1:22" s="7" customFormat="1" ht="30" x14ac:dyDescent="0.25">
      <c r="A49" s="3" t="s">
        <v>58</v>
      </c>
      <c r="B49" s="11">
        <f t="shared" si="10"/>
        <v>0</v>
      </c>
      <c r="C49" s="32">
        <v>0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32">
        <v>0</v>
      </c>
      <c r="S49" s="32">
        <v>0</v>
      </c>
      <c r="T49" s="32">
        <v>0</v>
      </c>
      <c r="U49" s="30">
        <f t="shared" si="4"/>
        <v>0</v>
      </c>
      <c r="V49" s="11">
        <v>0</v>
      </c>
    </row>
    <row r="50" spans="1:22" s="7" customFormat="1" ht="30" x14ac:dyDescent="0.25">
      <c r="A50" s="3" t="s">
        <v>59</v>
      </c>
      <c r="B50" s="11">
        <f t="shared" si="10"/>
        <v>0</v>
      </c>
      <c r="C50" s="32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0</v>
      </c>
      <c r="R50" s="32">
        <v>0</v>
      </c>
      <c r="S50" s="32">
        <v>0</v>
      </c>
      <c r="T50" s="32">
        <v>0</v>
      </c>
      <c r="U50" s="30">
        <f t="shared" si="4"/>
        <v>0</v>
      </c>
      <c r="V50" s="11">
        <v>0</v>
      </c>
    </row>
    <row r="51" spans="1:22" s="7" customFormat="1" ht="30" x14ac:dyDescent="0.25">
      <c r="A51" s="3" t="s">
        <v>60</v>
      </c>
      <c r="B51" s="11">
        <f t="shared" si="10"/>
        <v>0</v>
      </c>
      <c r="C51" s="32">
        <v>0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2">
        <v>0</v>
      </c>
      <c r="T51" s="32">
        <v>0</v>
      </c>
      <c r="U51" s="30">
        <f t="shared" si="4"/>
        <v>0</v>
      </c>
      <c r="V51" s="11">
        <v>0</v>
      </c>
    </row>
    <row r="52" spans="1:22" s="7" customFormat="1" ht="30" x14ac:dyDescent="0.25">
      <c r="A52" s="3" t="s">
        <v>61</v>
      </c>
      <c r="B52" s="11">
        <f t="shared" si="10"/>
        <v>0</v>
      </c>
      <c r="C52" s="32">
        <v>0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2">
        <v>0</v>
      </c>
      <c r="U52" s="30">
        <f t="shared" si="4"/>
        <v>0</v>
      </c>
      <c r="V52" s="11">
        <v>0</v>
      </c>
    </row>
    <row r="53" spans="1:22" s="7" customFormat="1" ht="30" x14ac:dyDescent="0.25">
      <c r="A53" s="3" t="s">
        <v>62</v>
      </c>
      <c r="B53" s="11">
        <f t="shared" si="10"/>
        <v>0</v>
      </c>
      <c r="C53" s="32">
        <v>0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32">
        <v>0</v>
      </c>
      <c r="S53" s="32">
        <v>0</v>
      </c>
      <c r="T53" s="32">
        <v>0</v>
      </c>
      <c r="U53" s="30">
        <f t="shared" si="4"/>
        <v>0</v>
      </c>
      <c r="V53" s="11">
        <v>0</v>
      </c>
    </row>
    <row r="54" spans="1:22" s="7" customFormat="1" ht="30" x14ac:dyDescent="0.25">
      <c r="A54" s="3" t="s">
        <v>63</v>
      </c>
      <c r="B54" s="11">
        <f t="shared" si="10"/>
        <v>0</v>
      </c>
      <c r="C54" s="32">
        <v>0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0">
        <f t="shared" si="4"/>
        <v>0</v>
      </c>
      <c r="V54" s="11">
        <v>0</v>
      </c>
    </row>
    <row r="55" spans="1:22" s="7" customFormat="1" ht="30" x14ac:dyDescent="0.25">
      <c r="A55" s="3" t="s">
        <v>64</v>
      </c>
      <c r="B55" s="11">
        <f t="shared" si="10"/>
        <v>0</v>
      </c>
      <c r="C55" s="32">
        <v>0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  <c r="Q55" s="32">
        <v>0</v>
      </c>
      <c r="R55" s="32">
        <v>0</v>
      </c>
      <c r="S55" s="32">
        <v>0</v>
      </c>
      <c r="T55" s="32">
        <v>0</v>
      </c>
      <c r="U55" s="30">
        <f t="shared" si="4"/>
        <v>0</v>
      </c>
      <c r="V55" s="11">
        <v>0</v>
      </c>
    </row>
    <row r="56" spans="1:22" s="17" customFormat="1" ht="30" x14ac:dyDescent="0.25">
      <c r="A56" s="2" t="s">
        <v>65</v>
      </c>
      <c r="B56" s="9">
        <f t="shared" si="10"/>
        <v>1478555.8</v>
      </c>
      <c r="C56" s="30">
        <f t="shared" ref="C56:V56" si="14">SUM(C57:C65)</f>
        <v>1950000</v>
      </c>
      <c r="D56" s="30">
        <f t="shared" si="14"/>
        <v>2466229.2000000002</v>
      </c>
      <c r="E56" s="30">
        <f t="shared" si="14"/>
        <v>0</v>
      </c>
      <c r="F56" s="30">
        <f t="shared" si="14"/>
        <v>135234.69</v>
      </c>
      <c r="G56" s="30">
        <f t="shared" si="14"/>
        <v>77172</v>
      </c>
      <c r="H56" s="30">
        <f t="shared" si="14"/>
        <v>0</v>
      </c>
      <c r="I56" s="30">
        <f t="shared" si="14"/>
        <v>0</v>
      </c>
      <c r="J56" s="30">
        <f t="shared" si="14"/>
        <v>0</v>
      </c>
      <c r="K56" s="30">
        <f t="shared" si="14"/>
        <v>0</v>
      </c>
      <c r="L56" s="30">
        <f t="shared" si="14"/>
        <v>0</v>
      </c>
      <c r="M56" s="30">
        <f t="shared" si="14"/>
        <v>0</v>
      </c>
      <c r="N56" s="30">
        <f t="shared" si="14"/>
        <v>0</v>
      </c>
      <c r="O56" s="30">
        <f t="shared" si="14"/>
        <v>0</v>
      </c>
      <c r="P56" s="38">
        <f t="shared" si="14"/>
        <v>0</v>
      </c>
      <c r="Q56" s="38">
        <f t="shared" si="14"/>
        <v>155000</v>
      </c>
      <c r="R56" s="38">
        <f t="shared" si="14"/>
        <v>163736.91</v>
      </c>
      <c r="S56" s="38">
        <f t="shared" ref="S56" si="15">SUM(S57:S65)</f>
        <v>0</v>
      </c>
      <c r="T56" s="38">
        <f t="shared" si="14"/>
        <v>208134.30000000002</v>
      </c>
      <c r="U56" s="30">
        <f t="shared" si="4"/>
        <v>739277.9</v>
      </c>
      <c r="V56" s="9">
        <f t="shared" si="14"/>
        <v>0</v>
      </c>
    </row>
    <row r="57" spans="1:22" s="7" customFormat="1" x14ac:dyDescent="0.25">
      <c r="A57" s="3" t="s">
        <v>66</v>
      </c>
      <c r="B57" s="11">
        <f t="shared" si="10"/>
        <v>787359</v>
      </c>
      <c r="C57" s="31">
        <v>1100000</v>
      </c>
      <c r="D57" s="31">
        <v>1287228</v>
      </c>
      <c r="E57" s="32">
        <v>0</v>
      </c>
      <c r="F57" s="32">
        <v>14709.49</v>
      </c>
      <c r="G57" s="32">
        <v>0</v>
      </c>
      <c r="H57" s="32">
        <v>0</v>
      </c>
      <c r="I57" s="33">
        <v>0</v>
      </c>
      <c r="J57" s="33">
        <v>0</v>
      </c>
      <c r="K57" s="33">
        <v>0</v>
      </c>
      <c r="L57" s="33">
        <v>0</v>
      </c>
      <c r="M57" s="33">
        <v>0</v>
      </c>
      <c r="N57" s="33">
        <v>0</v>
      </c>
      <c r="O57" s="33">
        <v>0</v>
      </c>
      <c r="P57" s="39">
        <v>0</v>
      </c>
      <c r="Q57" s="39">
        <v>155000</v>
      </c>
      <c r="R57" s="39">
        <v>163736.91</v>
      </c>
      <c r="S57" s="39">
        <v>0</v>
      </c>
      <c r="T57" s="39">
        <v>60233.1</v>
      </c>
      <c r="U57" s="30">
        <f t="shared" si="4"/>
        <v>393679.5</v>
      </c>
      <c r="V57" s="11">
        <v>0</v>
      </c>
    </row>
    <row r="58" spans="1:22" s="7" customFormat="1" ht="30" x14ac:dyDescent="0.25">
      <c r="A58" s="3" t="s">
        <v>67</v>
      </c>
      <c r="B58" s="11">
        <f t="shared" si="10"/>
        <v>0</v>
      </c>
      <c r="C58" s="32">
        <v>0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2">
        <v>0</v>
      </c>
      <c r="O58" s="32">
        <v>0</v>
      </c>
      <c r="P58" s="32">
        <v>0</v>
      </c>
      <c r="Q58" s="32">
        <v>0</v>
      </c>
      <c r="R58" s="32">
        <v>0</v>
      </c>
      <c r="S58" s="32">
        <v>0</v>
      </c>
      <c r="T58" s="32">
        <v>0</v>
      </c>
      <c r="U58" s="30">
        <f t="shared" si="4"/>
        <v>0</v>
      </c>
      <c r="V58" s="11">
        <v>0</v>
      </c>
    </row>
    <row r="59" spans="1:22" s="7" customFormat="1" ht="30" x14ac:dyDescent="0.25">
      <c r="A59" s="3" t="s">
        <v>68</v>
      </c>
      <c r="B59" s="11">
        <f t="shared" si="10"/>
        <v>0</v>
      </c>
      <c r="C59" s="32">
        <v>0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  <c r="Q59" s="32">
        <v>0</v>
      </c>
      <c r="R59" s="32">
        <v>0</v>
      </c>
      <c r="S59" s="32">
        <v>0</v>
      </c>
      <c r="T59" s="32">
        <v>0</v>
      </c>
      <c r="U59" s="30">
        <f t="shared" si="4"/>
        <v>0</v>
      </c>
      <c r="V59" s="11">
        <v>0</v>
      </c>
    </row>
    <row r="60" spans="1:22" s="7" customFormat="1" ht="30" x14ac:dyDescent="0.25">
      <c r="A60" s="3" t="s">
        <v>69</v>
      </c>
      <c r="B60" s="11">
        <f t="shared" si="10"/>
        <v>0</v>
      </c>
      <c r="C60" s="32">
        <v>0</v>
      </c>
      <c r="D60" s="31">
        <v>160000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  <c r="S60" s="32">
        <v>0</v>
      </c>
      <c r="T60" s="32">
        <v>0</v>
      </c>
      <c r="U60" s="30">
        <f t="shared" si="4"/>
        <v>0</v>
      </c>
      <c r="V60" s="11">
        <v>0</v>
      </c>
    </row>
    <row r="61" spans="1:22" s="7" customFormat="1" ht="30" x14ac:dyDescent="0.25">
      <c r="A61" s="3" t="s">
        <v>70</v>
      </c>
      <c r="B61" s="11">
        <f t="shared" si="10"/>
        <v>370614.4</v>
      </c>
      <c r="C61" s="31">
        <v>850000</v>
      </c>
      <c r="D61" s="31">
        <v>846800</v>
      </c>
      <c r="E61" s="32">
        <v>0</v>
      </c>
      <c r="F61" s="32">
        <v>108135.2</v>
      </c>
      <c r="G61" s="32">
        <v>77172</v>
      </c>
      <c r="H61" s="32">
        <v>0</v>
      </c>
      <c r="I61" s="33">
        <v>0</v>
      </c>
      <c r="J61" s="33">
        <v>0</v>
      </c>
      <c r="K61" s="33">
        <v>0</v>
      </c>
      <c r="L61" s="33">
        <v>0</v>
      </c>
      <c r="M61" s="33">
        <v>0</v>
      </c>
      <c r="N61" s="33">
        <v>0</v>
      </c>
      <c r="O61" s="33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0">
        <f t="shared" si="4"/>
        <v>185307.2</v>
      </c>
      <c r="V61" s="11">
        <v>0</v>
      </c>
    </row>
    <row r="62" spans="1:22" s="7" customFormat="1" x14ac:dyDescent="0.25">
      <c r="A62" s="3" t="s">
        <v>71</v>
      </c>
      <c r="B62" s="11">
        <f t="shared" si="10"/>
        <v>320582.40000000002</v>
      </c>
      <c r="C62" s="32"/>
      <c r="D62" s="31">
        <v>172201.2</v>
      </c>
      <c r="E62" s="32">
        <v>0</v>
      </c>
      <c r="F62" s="32">
        <v>12390</v>
      </c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0</v>
      </c>
      <c r="R62" s="32">
        <v>0</v>
      </c>
      <c r="S62" s="39">
        <v>0</v>
      </c>
      <c r="T62" s="39">
        <v>147901.20000000001</v>
      </c>
      <c r="U62" s="30">
        <f t="shared" si="4"/>
        <v>160291.20000000001</v>
      </c>
      <c r="V62" s="11">
        <v>0</v>
      </c>
    </row>
    <row r="63" spans="1:22" s="7" customFormat="1" x14ac:dyDescent="0.25">
      <c r="A63" s="3" t="s">
        <v>72</v>
      </c>
      <c r="B63" s="11">
        <f t="shared" si="10"/>
        <v>0</v>
      </c>
      <c r="C63" s="32">
        <v>0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9">
        <v>0</v>
      </c>
      <c r="T63" s="39">
        <v>0</v>
      </c>
      <c r="U63" s="30">
        <f t="shared" si="4"/>
        <v>0</v>
      </c>
      <c r="V63" s="11">
        <v>0</v>
      </c>
    </row>
    <row r="64" spans="1:22" s="7" customFormat="1" x14ac:dyDescent="0.25">
      <c r="A64" s="3" t="s">
        <v>73</v>
      </c>
      <c r="B64" s="11">
        <f t="shared" si="10"/>
        <v>0</v>
      </c>
      <c r="C64" s="32">
        <v>0</v>
      </c>
      <c r="D64" s="32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  <c r="K64" s="32">
        <v>0</v>
      </c>
      <c r="L64" s="32">
        <v>0</v>
      </c>
      <c r="M64" s="32">
        <v>0</v>
      </c>
      <c r="N64" s="32">
        <v>0</v>
      </c>
      <c r="O64" s="32">
        <v>0</v>
      </c>
      <c r="P64" s="32">
        <v>0</v>
      </c>
      <c r="Q64" s="32">
        <v>0</v>
      </c>
      <c r="R64" s="32">
        <v>0</v>
      </c>
      <c r="S64" s="39">
        <v>0</v>
      </c>
      <c r="T64" s="39">
        <v>0</v>
      </c>
      <c r="U64" s="30">
        <f t="shared" si="4"/>
        <v>0</v>
      </c>
      <c r="V64" s="11">
        <v>0</v>
      </c>
    </row>
    <row r="65" spans="1:22" s="7" customFormat="1" ht="30" x14ac:dyDescent="0.25">
      <c r="A65" s="3" t="s">
        <v>74</v>
      </c>
      <c r="B65" s="11">
        <f t="shared" si="10"/>
        <v>0</v>
      </c>
      <c r="C65" s="32">
        <v>0</v>
      </c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32">
        <v>0</v>
      </c>
      <c r="L65" s="32">
        <v>0</v>
      </c>
      <c r="M65" s="32">
        <v>0</v>
      </c>
      <c r="N65" s="32">
        <v>0</v>
      </c>
      <c r="O65" s="32">
        <v>0</v>
      </c>
      <c r="P65" s="32">
        <v>0</v>
      </c>
      <c r="Q65" s="32">
        <v>0</v>
      </c>
      <c r="R65" s="32">
        <v>0</v>
      </c>
      <c r="S65" s="39">
        <v>0</v>
      </c>
      <c r="T65" s="39">
        <v>0</v>
      </c>
      <c r="U65" s="30">
        <f t="shared" si="4"/>
        <v>0</v>
      </c>
      <c r="V65" s="11">
        <v>0</v>
      </c>
    </row>
    <row r="66" spans="1:22" s="17" customFormat="1" x14ac:dyDescent="0.25">
      <c r="A66" s="2" t="s">
        <v>75</v>
      </c>
      <c r="B66" s="9">
        <f t="shared" si="10"/>
        <v>0</v>
      </c>
      <c r="C66" s="30">
        <f t="shared" ref="C66:T66" si="16">SUM(C67:C70)</f>
        <v>0</v>
      </c>
      <c r="D66" s="30">
        <f t="shared" si="16"/>
        <v>0</v>
      </c>
      <c r="E66" s="30">
        <f t="shared" si="16"/>
        <v>0</v>
      </c>
      <c r="F66" s="30">
        <f t="shared" si="16"/>
        <v>0</v>
      </c>
      <c r="G66" s="30">
        <f t="shared" si="16"/>
        <v>0</v>
      </c>
      <c r="H66" s="30">
        <f t="shared" si="16"/>
        <v>0</v>
      </c>
      <c r="I66" s="34">
        <f t="shared" si="16"/>
        <v>0</v>
      </c>
      <c r="J66" s="34">
        <f t="shared" si="16"/>
        <v>0</v>
      </c>
      <c r="K66" s="34">
        <f t="shared" si="16"/>
        <v>0</v>
      </c>
      <c r="L66" s="34">
        <f t="shared" si="16"/>
        <v>0</v>
      </c>
      <c r="M66" s="34">
        <f t="shared" si="16"/>
        <v>0</v>
      </c>
      <c r="N66" s="34">
        <f t="shared" si="16"/>
        <v>0</v>
      </c>
      <c r="O66" s="34">
        <f t="shared" si="16"/>
        <v>0</v>
      </c>
      <c r="P66" s="38">
        <f t="shared" si="16"/>
        <v>0</v>
      </c>
      <c r="Q66" s="38">
        <f t="shared" si="16"/>
        <v>0</v>
      </c>
      <c r="R66" s="38">
        <f t="shared" si="16"/>
        <v>0</v>
      </c>
      <c r="S66" s="38">
        <f t="shared" ref="S66" si="17">SUM(S67:S70)</f>
        <v>0</v>
      </c>
      <c r="T66" s="38">
        <f t="shared" si="16"/>
        <v>0</v>
      </c>
      <c r="U66" s="30">
        <f t="shared" si="4"/>
        <v>0</v>
      </c>
      <c r="V66" s="9">
        <f t="shared" ref="V66" si="18">SUM(V67:V70)</f>
        <v>0</v>
      </c>
    </row>
    <row r="67" spans="1:22" s="7" customFormat="1" x14ac:dyDescent="0.25">
      <c r="A67" s="3" t="s">
        <v>76</v>
      </c>
      <c r="B67" s="11">
        <f t="shared" si="10"/>
        <v>0</v>
      </c>
      <c r="C67" s="32">
        <v>0</v>
      </c>
      <c r="D67" s="32">
        <v>0</v>
      </c>
      <c r="E67" s="32">
        <v>0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30">
        <f t="shared" si="4"/>
        <v>0</v>
      </c>
      <c r="V67" s="11">
        <v>0</v>
      </c>
    </row>
    <row r="68" spans="1:22" s="7" customFormat="1" x14ac:dyDescent="0.25">
      <c r="A68" s="3" t="s">
        <v>77</v>
      </c>
      <c r="B68" s="11">
        <f t="shared" si="10"/>
        <v>0</v>
      </c>
      <c r="C68" s="32">
        <v>0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0">
        <f t="shared" si="4"/>
        <v>0</v>
      </c>
      <c r="V68" s="11">
        <v>0</v>
      </c>
    </row>
    <row r="69" spans="1:22" s="7" customFormat="1" ht="30" x14ac:dyDescent="0.25">
      <c r="A69" s="3" t="s">
        <v>78</v>
      </c>
      <c r="B69" s="11">
        <f t="shared" si="10"/>
        <v>0</v>
      </c>
      <c r="C69" s="32">
        <v>0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32">
        <v>0</v>
      </c>
      <c r="L69" s="32">
        <v>0</v>
      </c>
      <c r="M69" s="32">
        <v>0</v>
      </c>
      <c r="N69" s="32">
        <v>0</v>
      </c>
      <c r="O69" s="32">
        <v>0</v>
      </c>
      <c r="P69" s="32">
        <v>0</v>
      </c>
      <c r="Q69" s="32">
        <v>0</v>
      </c>
      <c r="R69" s="32">
        <v>0</v>
      </c>
      <c r="S69" s="32">
        <v>0</v>
      </c>
      <c r="T69" s="32">
        <v>0</v>
      </c>
      <c r="U69" s="30">
        <f t="shared" si="4"/>
        <v>0</v>
      </c>
      <c r="V69" s="11">
        <v>0</v>
      </c>
    </row>
    <row r="70" spans="1:22" s="7" customFormat="1" ht="45" x14ac:dyDescent="0.25">
      <c r="A70" s="3" t="s">
        <v>79</v>
      </c>
      <c r="B70" s="11">
        <f t="shared" si="10"/>
        <v>0</v>
      </c>
      <c r="C70" s="32">
        <v>0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32">
        <v>0</v>
      </c>
      <c r="L70" s="32">
        <v>0</v>
      </c>
      <c r="M70" s="32">
        <v>0</v>
      </c>
      <c r="N70" s="32">
        <v>0</v>
      </c>
      <c r="O70" s="32">
        <v>0</v>
      </c>
      <c r="P70" s="32">
        <v>0</v>
      </c>
      <c r="Q70" s="32">
        <v>0</v>
      </c>
      <c r="R70" s="32">
        <v>0</v>
      </c>
      <c r="S70" s="32">
        <v>0</v>
      </c>
      <c r="T70" s="32">
        <v>0</v>
      </c>
      <c r="U70" s="30">
        <f t="shared" si="4"/>
        <v>0</v>
      </c>
      <c r="V70" s="11">
        <v>0</v>
      </c>
    </row>
    <row r="71" spans="1:22" s="17" customFormat="1" ht="30" x14ac:dyDescent="0.25">
      <c r="A71" s="2" t="s">
        <v>80</v>
      </c>
      <c r="B71" s="9">
        <f t="shared" si="10"/>
        <v>0</v>
      </c>
      <c r="C71" s="30">
        <f t="shared" ref="C71:T71" si="19">SUM(C72:C73)</f>
        <v>0</v>
      </c>
      <c r="D71" s="30">
        <f t="shared" si="19"/>
        <v>0</v>
      </c>
      <c r="E71" s="30">
        <f t="shared" si="19"/>
        <v>0</v>
      </c>
      <c r="F71" s="30">
        <f t="shared" si="19"/>
        <v>0</v>
      </c>
      <c r="G71" s="30">
        <f t="shared" si="19"/>
        <v>0</v>
      </c>
      <c r="H71" s="30">
        <f t="shared" si="19"/>
        <v>0</v>
      </c>
      <c r="I71" s="34">
        <f t="shared" si="19"/>
        <v>0</v>
      </c>
      <c r="J71" s="34">
        <f t="shared" si="19"/>
        <v>0</v>
      </c>
      <c r="K71" s="34">
        <f t="shared" si="19"/>
        <v>0</v>
      </c>
      <c r="L71" s="34">
        <f t="shared" si="19"/>
        <v>0</v>
      </c>
      <c r="M71" s="34">
        <f t="shared" si="19"/>
        <v>0</v>
      </c>
      <c r="N71" s="34">
        <f t="shared" si="19"/>
        <v>0</v>
      </c>
      <c r="O71" s="34">
        <f t="shared" si="19"/>
        <v>0</v>
      </c>
      <c r="P71" s="38">
        <f t="shared" si="19"/>
        <v>0</v>
      </c>
      <c r="Q71" s="38">
        <f t="shared" si="19"/>
        <v>0</v>
      </c>
      <c r="R71" s="38">
        <f t="shared" si="19"/>
        <v>0</v>
      </c>
      <c r="S71" s="38">
        <f t="shared" ref="S71" si="20">SUM(S72:S73)</f>
        <v>0</v>
      </c>
      <c r="T71" s="38">
        <f t="shared" si="19"/>
        <v>0</v>
      </c>
      <c r="U71" s="30">
        <f t="shared" si="4"/>
        <v>0</v>
      </c>
      <c r="V71" s="9">
        <f t="shared" ref="V71" si="21">SUM(V72:V73)</f>
        <v>0</v>
      </c>
    </row>
    <row r="72" spans="1:22" s="7" customFormat="1" x14ac:dyDescent="0.25">
      <c r="A72" s="3" t="s">
        <v>81</v>
      </c>
      <c r="B72" s="11">
        <f t="shared" si="10"/>
        <v>0</v>
      </c>
      <c r="C72" s="32">
        <v>0</v>
      </c>
      <c r="D72" s="32">
        <v>0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2">
        <v>0</v>
      </c>
      <c r="Q72" s="32">
        <v>0</v>
      </c>
      <c r="R72" s="32">
        <v>0</v>
      </c>
      <c r="S72" s="32">
        <v>0</v>
      </c>
      <c r="T72" s="32">
        <v>0</v>
      </c>
      <c r="U72" s="30">
        <f t="shared" si="4"/>
        <v>0</v>
      </c>
      <c r="V72" s="11">
        <v>0</v>
      </c>
    </row>
    <row r="73" spans="1:22" s="7" customFormat="1" ht="30" x14ac:dyDescent="0.25">
      <c r="A73" s="3" t="s">
        <v>82</v>
      </c>
      <c r="B73" s="11">
        <f t="shared" si="10"/>
        <v>0</v>
      </c>
      <c r="C73" s="32">
        <v>0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32">
        <v>0</v>
      </c>
      <c r="L73" s="32">
        <v>0</v>
      </c>
      <c r="M73" s="32">
        <v>0</v>
      </c>
      <c r="N73" s="32">
        <v>0</v>
      </c>
      <c r="O73" s="32">
        <v>0</v>
      </c>
      <c r="P73" s="32">
        <v>0</v>
      </c>
      <c r="Q73" s="32">
        <v>0</v>
      </c>
      <c r="R73" s="32">
        <v>0</v>
      </c>
      <c r="S73" s="32">
        <v>0</v>
      </c>
      <c r="T73" s="32">
        <v>0</v>
      </c>
      <c r="U73" s="30">
        <f t="shared" si="4"/>
        <v>0</v>
      </c>
      <c r="V73" s="11">
        <v>0</v>
      </c>
    </row>
    <row r="74" spans="1:22" s="17" customFormat="1" x14ac:dyDescent="0.25">
      <c r="A74" s="2" t="s">
        <v>83</v>
      </c>
      <c r="B74" s="9">
        <f t="shared" si="10"/>
        <v>0</v>
      </c>
      <c r="C74" s="30">
        <f t="shared" ref="C74:T74" si="22">SUM(C75:C77)</f>
        <v>0</v>
      </c>
      <c r="D74" s="30">
        <f t="shared" si="22"/>
        <v>0</v>
      </c>
      <c r="E74" s="30">
        <f t="shared" si="22"/>
        <v>0</v>
      </c>
      <c r="F74" s="30">
        <f t="shared" si="22"/>
        <v>0</v>
      </c>
      <c r="G74" s="30">
        <f t="shared" si="22"/>
        <v>0</v>
      </c>
      <c r="H74" s="30">
        <f t="shared" si="22"/>
        <v>0</v>
      </c>
      <c r="I74" s="34">
        <f t="shared" si="22"/>
        <v>0</v>
      </c>
      <c r="J74" s="34">
        <f t="shared" si="22"/>
        <v>0</v>
      </c>
      <c r="K74" s="34">
        <f t="shared" si="22"/>
        <v>0</v>
      </c>
      <c r="L74" s="34">
        <f t="shared" si="22"/>
        <v>0</v>
      </c>
      <c r="M74" s="34">
        <f t="shared" si="22"/>
        <v>0</v>
      </c>
      <c r="N74" s="34">
        <f t="shared" si="22"/>
        <v>0</v>
      </c>
      <c r="O74" s="34">
        <f t="shared" si="22"/>
        <v>0</v>
      </c>
      <c r="P74" s="38">
        <f t="shared" si="22"/>
        <v>0</v>
      </c>
      <c r="Q74" s="38">
        <f t="shared" si="22"/>
        <v>0</v>
      </c>
      <c r="R74" s="38">
        <f t="shared" si="22"/>
        <v>0</v>
      </c>
      <c r="S74" s="38">
        <f t="shared" ref="S74" si="23">SUM(S75:S77)</f>
        <v>0</v>
      </c>
      <c r="T74" s="38">
        <f t="shared" si="22"/>
        <v>0</v>
      </c>
      <c r="U74" s="30">
        <f t="shared" si="4"/>
        <v>0</v>
      </c>
      <c r="V74" s="9">
        <f t="shared" ref="V74" si="24">SUM(V75:V77)</f>
        <v>0</v>
      </c>
    </row>
    <row r="75" spans="1:22" s="7" customFormat="1" ht="30" x14ac:dyDescent="0.25">
      <c r="A75" s="3" t="s">
        <v>84</v>
      </c>
      <c r="B75" s="11">
        <f t="shared" si="10"/>
        <v>0</v>
      </c>
      <c r="C75" s="32">
        <v>0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32">
        <v>0</v>
      </c>
      <c r="L75" s="32">
        <v>0</v>
      </c>
      <c r="M75" s="32">
        <v>0</v>
      </c>
      <c r="N75" s="32">
        <v>0</v>
      </c>
      <c r="O75" s="32">
        <v>0</v>
      </c>
      <c r="P75" s="32">
        <v>0</v>
      </c>
      <c r="Q75" s="32">
        <v>0</v>
      </c>
      <c r="R75" s="32">
        <v>0</v>
      </c>
      <c r="S75" s="32">
        <v>0</v>
      </c>
      <c r="T75" s="32">
        <v>0</v>
      </c>
      <c r="U75" s="30">
        <f t="shared" si="4"/>
        <v>0</v>
      </c>
      <c r="V75" s="11">
        <v>0</v>
      </c>
    </row>
    <row r="76" spans="1:22" s="7" customFormat="1" ht="30" x14ac:dyDescent="0.25">
      <c r="A76" s="3" t="s">
        <v>85</v>
      </c>
      <c r="B76" s="11">
        <f t="shared" si="10"/>
        <v>0</v>
      </c>
      <c r="C76" s="32">
        <v>0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32">
        <v>0</v>
      </c>
      <c r="L76" s="32">
        <v>0</v>
      </c>
      <c r="M76" s="32">
        <v>0</v>
      </c>
      <c r="N76" s="32">
        <v>0</v>
      </c>
      <c r="O76" s="32">
        <v>0</v>
      </c>
      <c r="P76" s="32">
        <v>0</v>
      </c>
      <c r="Q76" s="32">
        <v>0</v>
      </c>
      <c r="R76" s="32">
        <v>0</v>
      </c>
      <c r="S76" s="32">
        <v>0</v>
      </c>
      <c r="T76" s="32">
        <v>0</v>
      </c>
      <c r="U76" s="30">
        <f t="shared" si="4"/>
        <v>0</v>
      </c>
      <c r="V76" s="11">
        <v>0</v>
      </c>
    </row>
    <row r="77" spans="1:22" s="7" customFormat="1" ht="30" x14ac:dyDescent="0.25">
      <c r="A77" s="3" t="s">
        <v>86</v>
      </c>
      <c r="B77" s="11">
        <f t="shared" si="10"/>
        <v>0</v>
      </c>
      <c r="C77" s="32">
        <v>0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32">
        <v>0</v>
      </c>
      <c r="L77" s="32">
        <v>0</v>
      </c>
      <c r="M77" s="32">
        <v>0</v>
      </c>
      <c r="N77" s="32">
        <v>0</v>
      </c>
      <c r="O77" s="32">
        <v>0</v>
      </c>
      <c r="P77" s="32">
        <v>0</v>
      </c>
      <c r="Q77" s="32">
        <v>0</v>
      </c>
      <c r="R77" s="32">
        <v>0</v>
      </c>
      <c r="S77" s="32">
        <v>0</v>
      </c>
      <c r="T77" s="32">
        <v>0</v>
      </c>
      <c r="U77" s="30">
        <f t="shared" si="4"/>
        <v>0</v>
      </c>
      <c r="V77" s="11">
        <v>0</v>
      </c>
    </row>
    <row r="78" spans="1:22" s="7" customFormat="1" x14ac:dyDescent="0.25">
      <c r="A78" s="4" t="s">
        <v>87</v>
      </c>
      <c r="B78" s="12">
        <f t="shared" si="10"/>
        <v>196584371.21999997</v>
      </c>
      <c r="C78" s="35">
        <f>C13</f>
        <v>118136404</v>
      </c>
      <c r="D78" s="35">
        <f t="shared" ref="D78:T78" si="25">D13</f>
        <v>138136404</v>
      </c>
      <c r="E78" s="35">
        <f t="shared" si="25"/>
        <v>5658181.4399999995</v>
      </c>
      <c r="F78" s="35">
        <f t="shared" si="25"/>
        <v>9629690.1999999993</v>
      </c>
      <c r="G78" s="35">
        <f t="shared" si="25"/>
        <v>11154997.600000001</v>
      </c>
      <c r="H78" s="35">
        <f t="shared" si="25"/>
        <v>10390130.4</v>
      </c>
      <c r="I78" s="36">
        <f t="shared" si="25"/>
        <v>0</v>
      </c>
      <c r="J78" s="36">
        <f t="shared" si="25"/>
        <v>0</v>
      </c>
      <c r="K78" s="36">
        <f t="shared" si="25"/>
        <v>0</v>
      </c>
      <c r="L78" s="36">
        <f t="shared" si="25"/>
        <v>0</v>
      </c>
      <c r="M78" s="36">
        <f t="shared" si="25"/>
        <v>0</v>
      </c>
      <c r="N78" s="36">
        <f t="shared" si="25"/>
        <v>0</v>
      </c>
      <c r="O78" s="36">
        <f t="shared" si="25"/>
        <v>0</v>
      </c>
      <c r="P78" s="40">
        <f t="shared" si="25"/>
        <v>8619693.6900000013</v>
      </c>
      <c r="Q78" s="40">
        <f t="shared" si="25"/>
        <v>8493479.7300000004</v>
      </c>
      <c r="R78" s="40">
        <f t="shared" si="25"/>
        <v>8428421.1899999995</v>
      </c>
      <c r="S78" s="40">
        <f t="shared" ref="S78" si="26">S13</f>
        <v>26256012.789999999</v>
      </c>
      <c r="T78" s="40">
        <f t="shared" si="25"/>
        <v>9661578.5700000003</v>
      </c>
      <c r="U78" s="35">
        <f t="shared" ref="U78:U91" si="27">SUM(E78:T78)</f>
        <v>98292185.609999985</v>
      </c>
      <c r="V78" s="12">
        <f t="shared" ref="V78" si="28">V13</f>
        <v>0</v>
      </c>
    </row>
    <row r="79" spans="1:22" s="7" customFormat="1" x14ac:dyDescent="0.25">
      <c r="A79" s="3"/>
      <c r="B79" s="10"/>
      <c r="C79" s="11"/>
      <c r="D79" s="11"/>
      <c r="E79" s="11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>
        <f t="shared" si="27"/>
        <v>0</v>
      </c>
      <c r="V79" s="10"/>
    </row>
    <row r="80" spans="1:22" s="7" customFormat="1" x14ac:dyDescent="0.25">
      <c r="A80" s="1" t="s">
        <v>88</v>
      </c>
      <c r="B80" s="8">
        <f t="shared" ref="B80:B89" si="29">SUM(E80:V80)</f>
        <v>0</v>
      </c>
      <c r="C80" s="8">
        <f t="shared" ref="C80:D80" si="30">C81+C84+C87</f>
        <v>0</v>
      </c>
      <c r="D80" s="8">
        <f t="shared" si="30"/>
        <v>0</v>
      </c>
      <c r="E80" s="8">
        <f>E81+E84+E87</f>
        <v>0</v>
      </c>
      <c r="F80" s="8">
        <f t="shared" ref="F80:V80" si="31">F81+F84+F87</f>
        <v>0</v>
      </c>
      <c r="G80" s="8">
        <f t="shared" si="31"/>
        <v>0</v>
      </c>
      <c r="H80" s="8">
        <f t="shared" si="31"/>
        <v>0</v>
      </c>
      <c r="I80" s="8">
        <f t="shared" si="31"/>
        <v>0</v>
      </c>
      <c r="J80" s="8">
        <f t="shared" si="31"/>
        <v>0</v>
      </c>
      <c r="K80" s="8">
        <f t="shared" si="31"/>
        <v>0</v>
      </c>
      <c r="L80" s="8">
        <f t="shared" si="31"/>
        <v>0</v>
      </c>
      <c r="M80" s="8">
        <f t="shared" si="31"/>
        <v>0</v>
      </c>
      <c r="N80" s="8">
        <f t="shared" si="31"/>
        <v>0</v>
      </c>
      <c r="O80" s="8">
        <f t="shared" si="31"/>
        <v>0</v>
      </c>
      <c r="P80" s="8">
        <f>P81+P84+P87</f>
        <v>0</v>
      </c>
      <c r="Q80" s="8">
        <f>Q81+Q84+Q87</f>
        <v>0</v>
      </c>
      <c r="R80" s="8">
        <f>R81+R84+R87</f>
        <v>0</v>
      </c>
      <c r="S80" s="8">
        <f>S81+S84+S87</f>
        <v>0</v>
      </c>
      <c r="T80" s="8">
        <f>T81+T84+T87</f>
        <v>0</v>
      </c>
      <c r="U80" s="8">
        <f t="shared" si="27"/>
        <v>0</v>
      </c>
      <c r="V80" s="8">
        <f t="shared" si="31"/>
        <v>0</v>
      </c>
    </row>
    <row r="81" spans="1:22" s="17" customFormat="1" ht="30" x14ac:dyDescent="0.25">
      <c r="A81" s="2" t="s">
        <v>89</v>
      </c>
      <c r="B81" s="9">
        <f t="shared" si="29"/>
        <v>0</v>
      </c>
      <c r="C81" s="9">
        <f t="shared" ref="C81:D81" si="32">SUM(C82:C83)</f>
        <v>0</v>
      </c>
      <c r="D81" s="9">
        <f t="shared" si="32"/>
        <v>0</v>
      </c>
      <c r="E81" s="9">
        <f>SUM(E82:E83)</f>
        <v>0</v>
      </c>
      <c r="F81" s="9">
        <f t="shared" ref="F81:V81" si="33">SUM(F82:F83)</f>
        <v>0</v>
      </c>
      <c r="G81" s="9">
        <f t="shared" si="33"/>
        <v>0</v>
      </c>
      <c r="H81" s="9">
        <f>SUM(H82:H83)</f>
        <v>0</v>
      </c>
      <c r="I81" s="9">
        <f t="shared" si="33"/>
        <v>0</v>
      </c>
      <c r="J81" s="9">
        <f t="shared" si="33"/>
        <v>0</v>
      </c>
      <c r="K81" s="9">
        <f t="shared" si="33"/>
        <v>0</v>
      </c>
      <c r="L81" s="9">
        <f t="shared" si="33"/>
        <v>0</v>
      </c>
      <c r="M81" s="9">
        <f t="shared" si="33"/>
        <v>0</v>
      </c>
      <c r="N81" s="9">
        <f t="shared" si="33"/>
        <v>0</v>
      </c>
      <c r="O81" s="9">
        <f t="shared" si="33"/>
        <v>0</v>
      </c>
      <c r="P81" s="9">
        <f>SUM(P82:P83)</f>
        <v>0</v>
      </c>
      <c r="Q81" s="9">
        <v>0</v>
      </c>
      <c r="R81" s="9">
        <v>0</v>
      </c>
      <c r="S81" s="9">
        <v>0</v>
      </c>
      <c r="T81" s="9">
        <v>0</v>
      </c>
      <c r="U81" s="9">
        <f t="shared" si="27"/>
        <v>0</v>
      </c>
      <c r="V81" s="9">
        <f t="shared" si="33"/>
        <v>0</v>
      </c>
    </row>
    <row r="82" spans="1:22" s="7" customFormat="1" ht="30" x14ac:dyDescent="0.25">
      <c r="A82" s="3" t="s">
        <v>90</v>
      </c>
      <c r="B82" s="11">
        <f t="shared" si="29"/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U82" s="11">
        <f t="shared" si="27"/>
        <v>0</v>
      </c>
      <c r="V82" s="11">
        <v>0</v>
      </c>
    </row>
    <row r="83" spans="1:22" s="7" customFormat="1" ht="30" x14ac:dyDescent="0.25">
      <c r="A83" s="3" t="s">
        <v>91</v>
      </c>
      <c r="B83" s="11">
        <f t="shared" si="29"/>
        <v>0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f t="shared" si="27"/>
        <v>0</v>
      </c>
      <c r="V83" s="11">
        <v>0</v>
      </c>
    </row>
    <row r="84" spans="1:22" s="17" customFormat="1" x14ac:dyDescent="0.25">
      <c r="A84" s="2" t="s">
        <v>92</v>
      </c>
      <c r="B84" s="9">
        <f t="shared" si="29"/>
        <v>0</v>
      </c>
      <c r="C84" s="9">
        <f t="shared" ref="C84:D84" si="34">SUM(C85:C86)</f>
        <v>0</v>
      </c>
      <c r="D84" s="9">
        <f t="shared" si="34"/>
        <v>0</v>
      </c>
      <c r="E84" s="9">
        <f>SUM(E85:E86)</f>
        <v>0</v>
      </c>
      <c r="F84" s="9">
        <f t="shared" ref="F84:V84" si="35">SUM(F85:F86)</f>
        <v>0</v>
      </c>
      <c r="G84" s="9">
        <f t="shared" si="35"/>
        <v>0</v>
      </c>
      <c r="H84" s="9">
        <f t="shared" si="35"/>
        <v>0</v>
      </c>
      <c r="I84" s="9">
        <f t="shared" si="35"/>
        <v>0</v>
      </c>
      <c r="J84" s="9">
        <f t="shared" si="35"/>
        <v>0</v>
      </c>
      <c r="K84" s="9">
        <f t="shared" si="35"/>
        <v>0</v>
      </c>
      <c r="L84" s="9">
        <f t="shared" si="35"/>
        <v>0</v>
      </c>
      <c r="M84" s="9">
        <f t="shared" si="35"/>
        <v>0</v>
      </c>
      <c r="N84" s="9">
        <f t="shared" si="35"/>
        <v>0</v>
      </c>
      <c r="O84" s="9">
        <f t="shared" si="35"/>
        <v>0</v>
      </c>
      <c r="P84" s="9">
        <f>SUM(P85:P86)</f>
        <v>0</v>
      </c>
      <c r="Q84" s="9">
        <v>0</v>
      </c>
      <c r="R84" s="9">
        <v>0</v>
      </c>
      <c r="S84" s="9">
        <v>0</v>
      </c>
      <c r="T84" s="9">
        <v>0</v>
      </c>
      <c r="U84" s="9">
        <f t="shared" si="27"/>
        <v>0</v>
      </c>
      <c r="V84" s="9">
        <f t="shared" si="35"/>
        <v>0</v>
      </c>
    </row>
    <row r="85" spans="1:22" s="7" customFormat="1" ht="30" x14ac:dyDescent="0.25">
      <c r="A85" s="3" t="s">
        <v>93</v>
      </c>
      <c r="B85" s="11">
        <f t="shared" si="29"/>
        <v>0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  <c r="U85" s="11">
        <f t="shared" si="27"/>
        <v>0</v>
      </c>
      <c r="V85" s="11">
        <v>0</v>
      </c>
    </row>
    <row r="86" spans="1:22" s="7" customFormat="1" ht="30" x14ac:dyDescent="0.25">
      <c r="A86" s="3" t="s">
        <v>94</v>
      </c>
      <c r="B86" s="11">
        <f t="shared" si="29"/>
        <v>0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f t="shared" si="27"/>
        <v>0</v>
      </c>
      <c r="V86" s="11">
        <v>0</v>
      </c>
    </row>
    <row r="87" spans="1:22" s="17" customFormat="1" ht="30" x14ac:dyDescent="0.25">
      <c r="A87" s="2" t="s">
        <v>95</v>
      </c>
      <c r="B87" s="9">
        <f t="shared" si="29"/>
        <v>0</v>
      </c>
      <c r="C87" s="9">
        <f t="shared" ref="C87:D87" si="36">SUM(C88)</f>
        <v>0</v>
      </c>
      <c r="D87" s="9">
        <f t="shared" si="36"/>
        <v>0</v>
      </c>
      <c r="E87" s="9">
        <f>SUM(E88)</f>
        <v>0</v>
      </c>
      <c r="F87" s="9">
        <f t="shared" ref="F87:V87" si="37">SUM(F88)</f>
        <v>0</v>
      </c>
      <c r="G87" s="9">
        <f t="shared" si="37"/>
        <v>0</v>
      </c>
      <c r="H87" s="9">
        <f t="shared" si="37"/>
        <v>0</v>
      </c>
      <c r="I87" s="9">
        <f t="shared" si="37"/>
        <v>0</v>
      </c>
      <c r="J87" s="9">
        <f t="shared" si="37"/>
        <v>0</v>
      </c>
      <c r="K87" s="9">
        <f t="shared" si="37"/>
        <v>0</v>
      </c>
      <c r="L87" s="9">
        <f t="shared" si="37"/>
        <v>0</v>
      </c>
      <c r="M87" s="9">
        <f t="shared" si="37"/>
        <v>0</v>
      </c>
      <c r="N87" s="9">
        <f t="shared" si="37"/>
        <v>0</v>
      </c>
      <c r="O87" s="9">
        <f t="shared" si="37"/>
        <v>0</v>
      </c>
      <c r="P87" s="9">
        <f>SUM(P88)</f>
        <v>0</v>
      </c>
      <c r="Q87" s="9">
        <v>0</v>
      </c>
      <c r="R87" s="9">
        <v>0</v>
      </c>
      <c r="S87" s="9">
        <v>0</v>
      </c>
      <c r="T87" s="9">
        <v>0</v>
      </c>
      <c r="U87" s="9">
        <f t="shared" si="27"/>
        <v>0</v>
      </c>
      <c r="V87" s="9">
        <f t="shared" si="37"/>
        <v>0</v>
      </c>
    </row>
    <row r="88" spans="1:22" s="7" customFormat="1" ht="30" x14ac:dyDescent="0.25">
      <c r="A88" s="3" t="s">
        <v>96</v>
      </c>
      <c r="B88" s="11">
        <f t="shared" si="29"/>
        <v>0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f t="shared" si="27"/>
        <v>0</v>
      </c>
      <c r="V88" s="11">
        <v>0</v>
      </c>
    </row>
    <row r="89" spans="1:22" s="7" customFormat="1" x14ac:dyDescent="0.25">
      <c r="A89" s="4" t="s">
        <v>97</v>
      </c>
      <c r="B89" s="12">
        <f t="shared" si="29"/>
        <v>0</v>
      </c>
      <c r="C89" s="12">
        <f t="shared" ref="C89:D89" si="38">C80</f>
        <v>0</v>
      </c>
      <c r="D89" s="12">
        <f t="shared" si="38"/>
        <v>0</v>
      </c>
      <c r="E89" s="12">
        <f>E80</f>
        <v>0</v>
      </c>
      <c r="F89" s="12">
        <f t="shared" ref="F89:V89" si="39">F80</f>
        <v>0</v>
      </c>
      <c r="G89" s="12">
        <f t="shared" si="39"/>
        <v>0</v>
      </c>
      <c r="H89" s="12">
        <f t="shared" si="39"/>
        <v>0</v>
      </c>
      <c r="I89" s="12">
        <f t="shared" si="39"/>
        <v>0</v>
      </c>
      <c r="J89" s="12">
        <f t="shared" si="39"/>
        <v>0</v>
      </c>
      <c r="K89" s="12">
        <f t="shared" si="39"/>
        <v>0</v>
      </c>
      <c r="L89" s="12">
        <f t="shared" si="39"/>
        <v>0</v>
      </c>
      <c r="M89" s="12">
        <f t="shared" si="39"/>
        <v>0</v>
      </c>
      <c r="N89" s="12">
        <f t="shared" si="39"/>
        <v>0</v>
      </c>
      <c r="O89" s="12">
        <f t="shared" si="39"/>
        <v>0</v>
      </c>
      <c r="P89" s="12">
        <f>P80</f>
        <v>0</v>
      </c>
      <c r="Q89" s="12">
        <v>0</v>
      </c>
      <c r="R89" s="12">
        <v>0</v>
      </c>
      <c r="S89" s="12">
        <v>0</v>
      </c>
      <c r="T89" s="12">
        <v>0</v>
      </c>
      <c r="U89" s="12">
        <f t="shared" si="27"/>
        <v>0</v>
      </c>
      <c r="V89" s="12">
        <f t="shared" si="39"/>
        <v>0</v>
      </c>
    </row>
    <row r="90" spans="1:22" s="7" customFormat="1" x14ac:dyDescent="0.25">
      <c r="B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</row>
    <row r="91" spans="1:22" s="7" customFormat="1" ht="31.5" x14ac:dyDescent="0.25">
      <c r="A91" s="5" t="s">
        <v>98</v>
      </c>
      <c r="B91" s="13">
        <f>SUM(E91:V91)</f>
        <v>196584371.21999997</v>
      </c>
      <c r="C91" s="14">
        <f t="shared" ref="C91:D91" si="40">C78+C89</f>
        <v>118136404</v>
      </c>
      <c r="D91" s="14">
        <f t="shared" si="40"/>
        <v>138136404</v>
      </c>
      <c r="E91" s="14">
        <f>E78+E89</f>
        <v>5658181.4399999995</v>
      </c>
      <c r="F91" s="14">
        <f t="shared" ref="F91:V91" si="41">F78+F89</f>
        <v>9629690.1999999993</v>
      </c>
      <c r="G91" s="14">
        <f t="shared" si="41"/>
        <v>11154997.600000001</v>
      </c>
      <c r="H91" s="14">
        <f>H78+H89</f>
        <v>10390130.4</v>
      </c>
      <c r="I91" s="14">
        <f t="shared" si="41"/>
        <v>0</v>
      </c>
      <c r="J91" s="14">
        <f t="shared" si="41"/>
        <v>0</v>
      </c>
      <c r="K91" s="14">
        <f t="shared" si="41"/>
        <v>0</v>
      </c>
      <c r="L91" s="14">
        <f t="shared" si="41"/>
        <v>0</v>
      </c>
      <c r="M91" s="14">
        <f t="shared" si="41"/>
        <v>0</v>
      </c>
      <c r="N91" s="14">
        <f t="shared" si="41"/>
        <v>0</v>
      </c>
      <c r="O91" s="14">
        <f t="shared" si="41"/>
        <v>0</v>
      </c>
      <c r="P91" s="14">
        <f>P78+P89</f>
        <v>8619693.6900000013</v>
      </c>
      <c r="Q91" s="14">
        <f>Q78+Q89</f>
        <v>8493479.7300000004</v>
      </c>
      <c r="R91" s="14">
        <f>R78+R89</f>
        <v>8428421.1899999995</v>
      </c>
      <c r="S91" s="14">
        <f>S78+S89</f>
        <v>26256012.789999999</v>
      </c>
      <c r="T91" s="14">
        <f>T78+T89</f>
        <v>9661578.5700000003</v>
      </c>
      <c r="U91" s="14">
        <f t="shared" si="27"/>
        <v>98292185.609999985</v>
      </c>
      <c r="V91" s="14">
        <f t="shared" si="41"/>
        <v>0</v>
      </c>
    </row>
    <row r="92" spans="1:22" x14ac:dyDescent="0.25">
      <c r="A92" t="s">
        <v>99</v>
      </c>
    </row>
    <row r="93" spans="1:22" x14ac:dyDescent="0.25">
      <c r="A93" t="s">
        <v>100</v>
      </c>
    </row>
    <row r="94" spans="1:22" x14ac:dyDescent="0.25">
      <c r="A94" t="s">
        <v>101</v>
      </c>
    </row>
    <row r="95" spans="1:22" x14ac:dyDescent="0.25">
      <c r="A95" t="s">
        <v>6</v>
      </c>
    </row>
    <row r="96" spans="1:22" x14ac:dyDescent="0.25">
      <c r="A96" t="s">
        <v>102</v>
      </c>
    </row>
    <row r="97" spans="1:22" x14ac:dyDescent="0.25">
      <c r="A97" t="s">
        <v>103</v>
      </c>
    </row>
    <row r="99" spans="1:22" x14ac:dyDescent="0.25">
      <c r="A99" s="48" t="s">
        <v>104</v>
      </c>
      <c r="B99" s="48"/>
      <c r="C99" s="48"/>
      <c r="D99"/>
      <c r="F99" s="21"/>
      <c r="G99" s="52" t="s">
        <v>105</v>
      </c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</row>
    <row r="100" spans="1:22" x14ac:dyDescent="0.25">
      <c r="A100" s="25"/>
      <c r="B100" s="25"/>
      <c r="C100" s="25"/>
      <c r="D100"/>
      <c r="F100" s="21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46"/>
      <c r="T100" s="37"/>
      <c r="U100" s="37"/>
      <c r="V100" s="37"/>
    </row>
    <row r="101" spans="1:22" x14ac:dyDescent="0.25">
      <c r="A101" s="25"/>
      <c r="B101" s="25"/>
      <c r="C101" s="25"/>
      <c r="D101"/>
      <c r="F101" s="21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46"/>
      <c r="T101" s="37"/>
      <c r="U101" s="37"/>
      <c r="V101" s="37"/>
    </row>
    <row r="102" spans="1:22" x14ac:dyDescent="0.25"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</row>
    <row r="103" spans="1:22" x14ac:dyDescent="0.25">
      <c r="A103" s="49" t="s">
        <v>106</v>
      </c>
      <c r="B103" s="49"/>
      <c r="C103" s="49"/>
      <c r="D103" s="23"/>
      <c r="F103" s="24"/>
      <c r="G103" s="53" t="s">
        <v>107</v>
      </c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24"/>
    </row>
    <row r="104" spans="1:22" x14ac:dyDescent="0.25">
      <c r="A104" s="48" t="s">
        <v>108</v>
      </c>
      <c r="B104" s="48"/>
      <c r="C104" s="48"/>
      <c r="D104"/>
      <c r="F104" s="22"/>
      <c r="G104" s="52" t="s">
        <v>109</v>
      </c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22"/>
    </row>
    <row r="105" spans="1:22" x14ac:dyDescent="0.25"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</row>
    <row r="106" spans="1:22" x14ac:dyDescent="0.25">
      <c r="A106" s="48" t="s">
        <v>110</v>
      </c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</row>
    <row r="107" spans="1:22" x14ac:dyDescent="0.25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45"/>
      <c r="T107" s="25"/>
      <c r="U107" s="25"/>
      <c r="V107" s="25"/>
    </row>
    <row r="108" spans="1:22" x14ac:dyDescent="0.25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45"/>
      <c r="T108" s="25"/>
      <c r="U108" s="25"/>
      <c r="V108" s="25"/>
    </row>
    <row r="109" spans="1:22" x14ac:dyDescent="0.25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45"/>
      <c r="T109" s="25"/>
      <c r="U109" s="25"/>
      <c r="V109" s="25"/>
    </row>
    <row r="110" spans="1:22" x14ac:dyDescent="0.25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</row>
    <row r="111" spans="1:22" x14ac:dyDescent="0.25">
      <c r="A111" s="49" t="s">
        <v>111</v>
      </c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</row>
    <row r="112" spans="1:22" x14ac:dyDescent="0.25">
      <c r="A112" s="48" t="s">
        <v>112</v>
      </c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</row>
  </sheetData>
  <mergeCells count="16">
    <mergeCell ref="A1:V1"/>
    <mergeCell ref="A110:V110"/>
    <mergeCell ref="A111:V111"/>
    <mergeCell ref="A112:V112"/>
    <mergeCell ref="A9:V9"/>
    <mergeCell ref="A10:V10"/>
    <mergeCell ref="A106:V106"/>
    <mergeCell ref="A11:U11"/>
    <mergeCell ref="A99:C99"/>
    <mergeCell ref="A103:C103"/>
    <mergeCell ref="A104:C104"/>
    <mergeCell ref="G99:V99"/>
    <mergeCell ref="G103:U103"/>
    <mergeCell ref="G104:U104"/>
    <mergeCell ref="A2:U6"/>
    <mergeCell ref="A8:U8"/>
  </mergeCells>
  <printOptions horizontalCentered="1"/>
  <pageMargins left="0.19685039370078741" right="0.19685039370078741" top="0.39370078740157483" bottom="0.39370078740157483" header="0" footer="0.31496062992125984"/>
  <pageSetup paperSize="5" scale="80" fitToHeight="0" orientation="landscape" r:id="rId1"/>
  <rowBreaks count="4" manualBreakCount="4">
    <brk id="29" max="19" man="1"/>
    <brk id="47" max="16383" man="1"/>
    <brk id="68" max="16383" man="1"/>
    <brk id="86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CF19B9-6B89-418B-BF05-063CDC6AF71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(2022-09)</vt:lpstr>
      <vt:lpstr>'Plantilla Ejecución (2022-09)'!Área_de_impresión</vt:lpstr>
      <vt:lpstr>'Plantilla Ejecución (2022-09)'!Títulos_a_imprimir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Mirna Veras</cp:lastModifiedBy>
  <cp:revision/>
  <cp:lastPrinted>2022-10-18T16:32:02Z</cp:lastPrinted>
  <dcterms:created xsi:type="dcterms:W3CDTF">2018-04-17T18:57:16Z</dcterms:created>
  <dcterms:modified xsi:type="dcterms:W3CDTF">2022-10-18T16:32:05Z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