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OCUMENTACION B\Downloads\"/>
    </mc:Choice>
  </mc:AlternateContent>
  <xr:revisionPtr revIDLastSave="0" documentId="8_{FC18ECDE-B8B4-4E53-9479-DDE6F1C4A813}" xr6:coauthVersionLast="47" xr6:coauthVersionMax="47" xr10:uidLastSave="{00000000-0000-0000-0000-000000000000}"/>
  <bookViews>
    <workbookView xWindow="-120" yWindow="-120" windowWidth="15600" windowHeight="11160" tabRatio="881" xr2:uid="{00000000-000D-0000-FFFF-FFFF00000000}"/>
  </bookViews>
  <sheets>
    <sheet name="Plantilla Ejecución (2021-11)" sheetId="28" r:id="rId1"/>
  </sheets>
  <definedNames>
    <definedName name="_xlnm.Print_Area" localSheetId="0">'Plantilla Ejecución (2021-11)'!$A$1:$N$108</definedName>
    <definedName name="_xlnm.Print_Titles" localSheetId="0">'Plantilla Ejecución (2021-11)'!$7:$7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28" l="1"/>
  <c r="N82" i="28"/>
  <c r="N75" i="28"/>
  <c r="N84" i="28"/>
  <c r="M82" i="28"/>
  <c r="L82" i="28"/>
  <c r="K82" i="28"/>
  <c r="J82" i="28"/>
  <c r="J75" i="28"/>
  <c r="J84" i="28"/>
  <c r="I82" i="28"/>
  <c r="H82" i="28"/>
  <c r="G82" i="28"/>
  <c r="F82" i="28"/>
  <c r="F75" i="28"/>
  <c r="F84" i="28"/>
  <c r="E82" i="28"/>
  <c r="D82" i="28"/>
  <c r="C82" i="28"/>
  <c r="B82" i="28"/>
  <c r="B81" i="28"/>
  <c r="B80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B78" i="28"/>
  <c r="B77" i="28"/>
  <c r="N76" i="28"/>
  <c r="M76" i="28"/>
  <c r="L76" i="28"/>
  <c r="L75" i="28"/>
  <c r="L84" i="28"/>
  <c r="K76" i="28"/>
  <c r="J76" i="28"/>
  <c r="I76" i="28"/>
  <c r="H76" i="28"/>
  <c r="H75" i="28"/>
  <c r="H84" i="28"/>
  <c r="G76" i="28"/>
  <c r="F76" i="28"/>
  <c r="E76" i="28"/>
  <c r="D76" i="28"/>
  <c r="D75" i="28"/>
  <c r="D84" i="28"/>
  <c r="C76" i="28"/>
  <c r="M75" i="28"/>
  <c r="M84" i="28"/>
  <c r="K75" i="28"/>
  <c r="K84" i="28"/>
  <c r="I75" i="28"/>
  <c r="I84" i="28"/>
  <c r="G75" i="28"/>
  <c r="G84" i="28"/>
  <c r="E75" i="28"/>
  <c r="E84" i="28"/>
  <c r="C75" i="28"/>
  <c r="C84" i="28"/>
  <c r="B72" i="28"/>
  <c r="B71" i="28"/>
  <c r="B70" i="28"/>
  <c r="N69" i="28"/>
  <c r="M69" i="28"/>
  <c r="L69" i="28"/>
  <c r="K69" i="28"/>
  <c r="J69" i="28"/>
  <c r="I69" i="28"/>
  <c r="H69" i="28"/>
  <c r="G69" i="28"/>
  <c r="F69" i="28"/>
  <c r="E69" i="28"/>
  <c r="D69" i="28"/>
  <c r="C69" i="28"/>
  <c r="B69" i="28"/>
  <c r="B68" i="28"/>
  <c r="B67" i="28"/>
  <c r="N66" i="28"/>
  <c r="M66" i="28"/>
  <c r="L66" i="28"/>
  <c r="K66" i="28"/>
  <c r="J66" i="28"/>
  <c r="I66" i="28"/>
  <c r="H66" i="28"/>
  <c r="G66" i="28"/>
  <c r="F66" i="28"/>
  <c r="E66" i="28"/>
  <c r="B66" i="28"/>
  <c r="D66" i="28"/>
  <c r="C66" i="28"/>
  <c r="B65" i="28"/>
  <c r="B64" i="28"/>
  <c r="B63" i="28"/>
  <c r="B62" i="28"/>
  <c r="N61" i="28"/>
  <c r="M61" i="28"/>
  <c r="L61" i="28"/>
  <c r="K61" i="28"/>
  <c r="J61" i="28"/>
  <c r="I61" i="28"/>
  <c r="H61" i="28"/>
  <c r="G61" i="28"/>
  <c r="F61" i="28"/>
  <c r="B61" i="28"/>
  <c r="E61" i="28"/>
  <c r="D61" i="28"/>
  <c r="C61" i="28"/>
  <c r="B60" i="28"/>
  <c r="B59" i="28"/>
  <c r="B58" i="28"/>
  <c r="B57" i="28"/>
  <c r="B56" i="28"/>
  <c r="B55" i="28"/>
  <c r="B54" i="28"/>
  <c r="B53" i="28"/>
  <c r="B52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0" i="28"/>
  <c r="B49" i="28"/>
  <c r="B48" i="28"/>
  <c r="B47" i="28"/>
  <c r="B46" i="28"/>
  <c r="B45" i="28"/>
  <c r="B44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B42" i="28"/>
  <c r="B41" i="28"/>
  <c r="B40" i="28"/>
  <c r="B39" i="28"/>
  <c r="B38" i="28"/>
  <c r="B37" i="28"/>
  <c r="B36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B34" i="28"/>
  <c r="B33" i="28"/>
  <c r="B32" i="28"/>
  <c r="B31" i="28"/>
  <c r="B30" i="28"/>
  <c r="B29" i="28"/>
  <c r="B28" i="28"/>
  <c r="B27" i="28"/>
  <c r="B26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B24" i="28"/>
  <c r="B23" i="28"/>
  <c r="B22" i="28"/>
  <c r="B21" i="28"/>
  <c r="B20" i="28"/>
  <c r="B19" i="28"/>
  <c r="B18" i="28"/>
  <c r="B17" i="28"/>
  <c r="B16" i="28"/>
  <c r="N15" i="28"/>
  <c r="M15" i="28"/>
  <c r="L15" i="28"/>
  <c r="L8" i="28"/>
  <c r="L73" i="28"/>
  <c r="L86" i="28"/>
  <c r="K15" i="28"/>
  <c r="J15" i="28"/>
  <c r="I15" i="28"/>
  <c r="I8" i="28"/>
  <c r="I73" i="28"/>
  <c r="H15" i="28"/>
  <c r="H8" i="28"/>
  <c r="H73" i="28"/>
  <c r="H86" i="28"/>
  <c r="G15" i="28"/>
  <c r="F15" i="28"/>
  <c r="E15" i="28"/>
  <c r="E8" i="28"/>
  <c r="E73" i="28"/>
  <c r="D15" i="28"/>
  <c r="D8" i="28"/>
  <c r="C15" i="28"/>
  <c r="B14" i="28"/>
  <c r="B13" i="28"/>
  <c r="B12" i="28"/>
  <c r="B11" i="28"/>
  <c r="B10" i="28"/>
  <c r="N9" i="28"/>
  <c r="M9" i="28"/>
  <c r="L9" i="28"/>
  <c r="K9" i="28"/>
  <c r="J9" i="28"/>
  <c r="I9" i="28"/>
  <c r="H9" i="28"/>
  <c r="G9" i="28"/>
  <c r="F9" i="28"/>
  <c r="E9" i="28"/>
  <c r="D9" i="28"/>
  <c r="C9" i="28"/>
  <c r="AA8" i="28"/>
  <c r="T8" i="28"/>
  <c r="U8" i="28"/>
  <c r="V8" i="28"/>
  <c r="W8" i="28"/>
  <c r="X8" i="28"/>
  <c r="Y8" i="28"/>
  <c r="N8" i="28"/>
  <c r="N73" i="28"/>
  <c r="N86" i="28"/>
  <c r="K8" i="28"/>
  <c r="K73" i="28"/>
  <c r="K86" i="28"/>
  <c r="J8" i="28"/>
  <c r="J73" i="28"/>
  <c r="J86" i="28"/>
  <c r="G8" i="28"/>
  <c r="G73" i="28"/>
  <c r="G86" i="28"/>
  <c r="F8" i="28"/>
  <c r="F73" i="28"/>
  <c r="F86" i="28"/>
  <c r="C8" i="28"/>
  <c r="C73" i="28"/>
  <c r="B51" i="28"/>
  <c r="B15" i="28"/>
  <c r="B9" i="28"/>
  <c r="M8" i="28"/>
  <c r="M73" i="28"/>
  <c r="B73" i="28"/>
  <c r="B84" i="28"/>
  <c r="D73" i="28"/>
  <c r="D86" i="28"/>
  <c r="E86" i="28"/>
  <c r="I86" i="28"/>
  <c r="C86" i="28"/>
  <c r="B75" i="28"/>
  <c r="Z7" i="28"/>
  <c r="AA7" i="28"/>
  <c r="B76" i="28"/>
  <c r="M86" i="28"/>
  <c r="B8" i="28"/>
  <c r="B86" i="28"/>
</calcChain>
</file>

<file path=xl/sharedStrings.xml><?xml version="1.0" encoding="utf-8"?>
<sst xmlns="http://schemas.openxmlformats.org/spreadsheetml/2006/main" count="112" uniqueCount="112">
  <si>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</si>
  <si>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</si>
  <si>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</si>
  <si>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</si>
  <si>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</si>
  <si>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</si>
  <si>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</si>
  <si>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</si>
  <si>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</si>
  <si>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</si>
  <si>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</si>
  <si>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</si>
  <si>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</si>
  <si>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</si>
  <si>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</si>
  <si>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</si>
  <si>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</si>
  <si>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</si>
  <si>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</si>
  <si>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</si>
  <si>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</si>
  <si>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</si>
  <si>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</si>
  <si>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</si>
  <si>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</si>
  <si>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</si>
  <si>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</si>
  <si>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</si>
  <si>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</si>
  <si>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</si>
  <si>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</si>
  <si>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</si>
  <si>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</si>
  <si>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</si>
  <si>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</si>
  <si>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</si>
  <si>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</si>
  <si>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</si>
  <si>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</si>
  <si>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</si>
  <si>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</si>
  <si>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</si>
  <si>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</si>
  <si>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</si>
  <si>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</si>
  <si>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</si>
  <si>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</si>
  <si>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</si>
  <si>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</si>
  <si>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</si>
  <si>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</si>
  <si>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</si>
  <si>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</si>
  <si>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</si>
  <si>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</si>
  <si>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</si>
  <si>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</si>
  <si>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</si>
  <si>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</si>
  <si>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</si>
  <si>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</si>
  <si>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</si>
  <si>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</si>
  <si>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</si>
  <si>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</si>
  <si>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</si>
  <si>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</si>
  <si>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</si>
  <si>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</si>
  <si>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</si>
  <si>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</si>
  <si>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</si>
  <si>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</si>
  <si>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</si>
  <si>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</si>
  <si>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</si>
  <si>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</si>
  <si>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</si>
  <si>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</si>
  <si>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</si>
  <si>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</si>
  <si>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</si>
  <si>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</si>
  <si>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</si>
  <si>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</si>
  <si>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</si>
  <si>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</si>
  <si>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</si>
  <si>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</si>
  <si>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</si>
  <si>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</si>
  <si>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</si>
  <si>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</si>
  <si>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</si>
  <si>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</si>
  <si>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</si>
  <si>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</si>
  <si>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</si>
  <si>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</si>
  <si>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Preparado por:</t>
  </si>
  <si>
    <t>Revisado por:</t>
  </si>
  <si>
    <t>Autorizado por:</t>
  </si>
  <si>
    <t>Fuente: Sistema de Información de la Gestión Financiera (SIGEF)</t>
  </si>
  <si>
    <t>Encargada División Financiera</t>
  </si>
  <si>
    <t>Mirna Mabel Veras Carvajal</t>
  </si>
  <si>
    <t>Luz María Abreu Lantigua</t>
  </si>
  <si>
    <t>Directora Administrativa y Financiera</t>
  </si>
  <si>
    <t>Año 2021</t>
  </si>
  <si>
    <t>Rafael Augusto Aristy Flores</t>
  </si>
  <si>
    <t>Encargado Sección de Presupuesto</t>
  </si>
  <si>
    <t>Fecha de registro: hasta el 30 de noviembre del 2021</t>
  </si>
  <si>
    <t>Fecha de imputación: hasta el 30 de noviembre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</si>
</sst>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0" fillId="0" borderId="0" xfId="1" applyNumberFormat="1" applyFont="1" applyAlignment="1">
      <alignment horizontal="right"/>
    </xf>
    <xf numFmtId="43" fontId="0" fillId="0" borderId="0" xfId="1" applyNumberFormat="1" applyFont="1" applyAlignment="1"/>
    <xf numFmtId="43" fontId="1" fillId="0" borderId="0" xfId="1" applyNumberFormat="1" applyFont="1" applyAlignment="1"/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1" applyNumberFormat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723900</xdr:colOff>
      <xdr:row>0</xdr:row>
      <xdr:rowOff>19050</xdr:rowOff>
    </xdr:from>
    <xdr:to>
      <xdr:col>6</xdr:col>
      <xdr:colOff>793700</xdr:colOff>
      <xdr:row>2</xdr:row>
      <xdr:rowOff>68580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4AC09BB-44D3-4B66-BEC6-93DDE9EB25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9050"/>
          <a:ext cx="1784300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6E2E1-4C01-4519-8879-93AB132E6BB2}">
  <sheetPr>
    <tabColor theme="5" tint="-0.249977111117893"/>
    <pageSetUpPr fitToPage="1"/>
  </sheetPr>
  <dimension ref="A1:AA107"/>
  <sheetViews>
    <sheetView showGridLines="0" tabSelected="1" topLeftCell="A4" zoomScale="51" zoomScaleNormal="51" workbookViewId="0">
      <pane xSplit="1" ySplit="5" topLeftCell="B9" activePane="bottomRight" state="frozen"/>
      <selection activeCell="A4" sqref="A4"/>
      <selection pane="topRight" activeCell="B4" sqref="B4"/>
      <selection pane="bottomLeft" activeCell="A9" sqref="A9"/>
      <selection pane="bottomRight" activeCell="A98" sqref="A98"/>
    </sheetView>
  </sheetViews>
  <sheetFormatPr baseColWidth="10" defaultColWidth="9.140625" defaultRowHeight="15" x14ac:dyDescent="0.25"/>
  <cols>
    <col min="1" max="1" width="40.5703125" customWidth="1"/>
    <col min="2" max="2" width="14.140625" style="8" bestFit="1" customWidth="1"/>
    <col min="3" max="3" width="12.5703125" bestFit="1" customWidth="1"/>
    <col min="4" max="4" width="13.140625" bestFit="1" customWidth="1"/>
    <col min="5" max="5" width="12.5703125" bestFit="1" customWidth="1"/>
    <col min="6" max="6" width="13.140625" bestFit="1" customWidth="1"/>
    <col min="7" max="9" width="12.5703125" bestFit="1" customWidth="1"/>
    <col min="10" max="10" width="13.5703125" bestFit="1" customWidth="1"/>
    <col min="11" max="11" width="12.5703125" bestFit="1" customWidth="1"/>
    <col min="12" max="14" width="13.570312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s="8" customFormat="1" ht="18.75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20" t="s">
        <v>91</v>
      </c>
    </row>
    <row r="2" spans="1:27" s="8" customFormat="1" ht="99.9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P2" s="21" t="s">
        <v>93</v>
      </c>
    </row>
    <row r="3" spans="1:27" s="8" customFormat="1" ht="18.75" x14ac:dyDescent="0.25">
      <c r="A3" s="26" t="s">
        <v>107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P3" s="21" t="s">
        <v>94</v>
      </c>
    </row>
    <row r="4" spans="1:27" s="8" customFormat="1" ht="15.75" x14ac:dyDescent="0.25">
      <c r="A4" s="27" t="s">
        <v>97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P4" s="21" t="s">
        <v>92</v>
      </c>
    </row>
    <row r="5" spans="1:27" s="8" customFormat="1" x14ac:dyDescent="0.25">
      <c r="A5" s="28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P5" s="21" t="s">
        <v>95</v>
      </c>
    </row>
    <row r="6" spans="1:27" s="8" customFormat="1" x14ac:dyDescent="0.25">
      <c r="P6" s="21" t="s">
        <v>96</v>
      </c>
    </row>
    <row r="7" spans="1:27" s="8" customFormat="1" ht="15.75" x14ac:dyDescent="0.25">
      <c r="A7" s="6" t="s">
        <v>0</v>
      </c>
      <c r="B7" s="19" t="s">
        <v>98</v>
      </c>
      <c r="C7" s="19" t="s">
        <v>79</v>
      </c>
      <c r="D7" s="19" t="s">
        <v>80</v>
      </c>
      <c r="E7" s="19" t="s">
        <v>81</v>
      </c>
      <c r="F7" s="19" t="s">
        <v>82</v>
      </c>
      <c r="G7" s="19" t="s">
        <v>83</v>
      </c>
      <c r="H7" s="19" t="s">
        <v>84</v>
      </c>
      <c r="I7" s="19" t="s">
        <v>85</v>
      </c>
      <c r="J7" s="19" t="s">
        <v>86</v>
      </c>
      <c r="K7" s="19" t="s">
        <v>87</v>
      </c>
      <c r="L7" s="19" t="s">
        <v>88</v>
      </c>
      <c r="M7" s="19" t="s">
        <v>89</v>
      </c>
      <c r="N7" s="19" t="s">
        <v>90</v>
      </c>
      <c r="Z7" s="22">
        <f>SUM(R8:Z8)</f>
        <v>11.029108875781253</v>
      </c>
      <c r="AA7" s="22">
        <f>+Z7+AA8</f>
        <v>13.989108875781252</v>
      </c>
    </row>
    <row r="8" spans="1:27" s="23" customFormat="1" x14ac:dyDescent="0.25">
      <c r="A8" s="1" t="s">
        <v>1</v>
      </c>
      <c r="B8" s="9">
        <f>SUM(C8:N8)</f>
        <v>67138994.730000004</v>
      </c>
      <c r="C8" s="9">
        <f t="shared" ref="C8:N8" si="0">C9+C15+C25+C35+C43+C51+C61+C66+C69</f>
        <v>3228538.91</v>
      </c>
      <c r="D8" s="9">
        <f t="shared" si="0"/>
        <v>3305099.9899999998</v>
      </c>
      <c r="E8" s="9">
        <f t="shared" si="0"/>
        <v>4927853.41</v>
      </c>
      <c r="F8" s="9">
        <f t="shared" si="0"/>
        <v>5245989.8600000003</v>
      </c>
      <c r="G8" s="9">
        <f t="shared" si="0"/>
        <v>5697012.8399999999</v>
      </c>
      <c r="H8" s="9">
        <f t="shared" si="0"/>
        <v>5224529.62</v>
      </c>
      <c r="I8" s="9">
        <f t="shared" si="0"/>
        <v>2718486.23</v>
      </c>
      <c r="J8" s="9">
        <f t="shared" si="0"/>
        <v>10402804.950000001</v>
      </c>
      <c r="K8" s="9">
        <f t="shared" si="0"/>
        <v>1613156.19</v>
      </c>
      <c r="L8" s="9">
        <f t="shared" si="0"/>
        <v>13563885.170000002</v>
      </c>
      <c r="M8" s="9">
        <f t="shared" si="0"/>
        <v>11211637.559999999</v>
      </c>
      <c r="N8" s="9">
        <f t="shared" si="0"/>
        <v>0</v>
      </c>
      <c r="R8" s="7">
        <v>1</v>
      </c>
      <c r="S8" s="7">
        <v>1.05</v>
      </c>
      <c r="T8" s="7">
        <f>+S8*1.05</f>
        <v>1.1025</v>
      </c>
      <c r="U8" s="7">
        <f t="shared" ref="U8:Y8" si="1">+T8*1.05</f>
        <v>1.1576250000000001</v>
      </c>
      <c r="V8" s="7">
        <f t="shared" si="1"/>
        <v>1.2155062500000002</v>
      </c>
      <c r="W8" s="7">
        <f t="shared" si="1"/>
        <v>1.2762815625000004</v>
      </c>
      <c r="X8" s="7">
        <f t="shared" si="1"/>
        <v>1.3400956406250004</v>
      </c>
      <c r="Y8" s="7">
        <f t="shared" si="1"/>
        <v>1.4071004226562505</v>
      </c>
      <c r="Z8" s="7">
        <v>1.48</v>
      </c>
      <c r="AA8" s="7">
        <f>+Z8*2</f>
        <v>2.96</v>
      </c>
    </row>
    <row r="9" spans="1:27" s="23" customFormat="1" ht="30" customHeight="1" x14ac:dyDescent="0.25">
      <c r="A9" s="2" t="s">
        <v>2</v>
      </c>
      <c r="B9" s="10">
        <f>SUM(C9:N9)</f>
        <v>42901450.950000003</v>
      </c>
      <c r="C9" s="10">
        <f t="shared" ref="C9:N9" si="2">SUM(C10:C14)</f>
        <v>2867093.39</v>
      </c>
      <c r="D9" s="10">
        <f t="shared" si="2"/>
        <v>2935529.51</v>
      </c>
      <c r="E9" s="10">
        <f t="shared" si="2"/>
        <v>2902405.26</v>
      </c>
      <c r="F9" s="10">
        <f t="shared" si="2"/>
        <v>3143631.58</v>
      </c>
      <c r="G9" s="10">
        <f t="shared" si="2"/>
        <v>3569914.86</v>
      </c>
      <c r="H9" s="10">
        <f t="shared" si="2"/>
        <v>3348139.36</v>
      </c>
      <c r="I9" s="10">
        <f t="shared" si="2"/>
        <v>120000</v>
      </c>
      <c r="J9" s="10">
        <f t="shared" si="2"/>
        <v>8706455.2100000009</v>
      </c>
      <c r="K9" s="10">
        <f t="shared" si="2"/>
        <v>0</v>
      </c>
      <c r="L9" s="10">
        <f t="shared" si="2"/>
        <v>8874381.3200000003</v>
      </c>
      <c r="M9" s="10">
        <f t="shared" si="2"/>
        <v>6433900.46</v>
      </c>
      <c r="N9" s="10">
        <f t="shared" si="2"/>
        <v>0</v>
      </c>
      <c r="R9" s="24"/>
    </row>
    <row r="10" spans="1:27" s="8" customFormat="1" x14ac:dyDescent="0.25">
      <c r="A10" s="3" t="s">
        <v>3</v>
      </c>
      <c r="B10" s="12">
        <f>SUM(C10:N10)</f>
        <v>36274908.340000004</v>
      </c>
      <c r="C10" s="12">
        <v>2405375</v>
      </c>
      <c r="D10" s="12">
        <v>2465041.67</v>
      </c>
      <c r="E10" s="12">
        <v>2462541.67</v>
      </c>
      <c r="F10" s="12">
        <v>2671575</v>
      </c>
      <c r="G10" s="12">
        <v>2972875</v>
      </c>
      <c r="H10" s="12">
        <v>2824375</v>
      </c>
      <c r="I10" s="12">
        <v>0</v>
      </c>
      <c r="J10" s="12">
        <v>7495250</v>
      </c>
      <c r="K10" s="12">
        <v>0</v>
      </c>
      <c r="L10" s="12">
        <v>7495250</v>
      </c>
      <c r="M10" s="12">
        <v>5482625</v>
      </c>
      <c r="N10" s="12">
        <v>0</v>
      </c>
    </row>
    <row r="11" spans="1:27" s="8" customFormat="1" x14ac:dyDescent="0.25">
      <c r="A11" s="3" t="s">
        <v>4</v>
      </c>
      <c r="B11" s="12">
        <f t="shared" ref="B11:B72" si="3">SUM(C11:N11)</f>
        <v>1357000</v>
      </c>
      <c r="C11" s="12">
        <v>117000</v>
      </c>
      <c r="D11" s="12">
        <v>117000</v>
      </c>
      <c r="E11" s="12">
        <v>87000</v>
      </c>
      <c r="F11" s="12">
        <v>87000</v>
      </c>
      <c r="G11" s="12">
        <v>172000</v>
      </c>
      <c r="H11" s="12">
        <v>117000</v>
      </c>
      <c r="I11" s="12">
        <v>120000</v>
      </c>
      <c r="J11" s="12">
        <v>120000</v>
      </c>
      <c r="K11" s="12">
        <v>0</v>
      </c>
      <c r="L11" s="12">
        <v>280000</v>
      </c>
      <c r="M11" s="12">
        <v>140000</v>
      </c>
      <c r="N11" s="12">
        <v>0</v>
      </c>
    </row>
    <row r="12" spans="1:27" s="8" customFormat="1" ht="30" x14ac:dyDescent="0.25">
      <c r="A12" s="3" t="s">
        <v>37</v>
      </c>
      <c r="B12" s="12">
        <f t="shared" si="3"/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</row>
    <row r="13" spans="1:27" s="8" customFormat="1" x14ac:dyDescent="0.25">
      <c r="A13" s="3" t="s">
        <v>5</v>
      </c>
      <c r="B13" s="12">
        <f t="shared" si="3"/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</row>
    <row r="14" spans="1:27" s="8" customFormat="1" ht="30" x14ac:dyDescent="0.25">
      <c r="A14" s="3" t="s">
        <v>6</v>
      </c>
      <c r="B14" s="12">
        <f t="shared" si="3"/>
        <v>5269542.6100000003</v>
      </c>
      <c r="C14" s="12">
        <v>344718.39</v>
      </c>
      <c r="D14" s="12">
        <v>353487.84</v>
      </c>
      <c r="E14" s="12">
        <v>352863.59</v>
      </c>
      <c r="F14" s="12">
        <v>385056.58</v>
      </c>
      <c r="G14" s="12">
        <v>425039.86</v>
      </c>
      <c r="H14" s="12">
        <v>406764.36</v>
      </c>
      <c r="I14" s="12">
        <v>0</v>
      </c>
      <c r="J14" s="12">
        <v>1091205.21</v>
      </c>
      <c r="K14" s="12">
        <v>0</v>
      </c>
      <c r="L14" s="12">
        <v>1099131.32</v>
      </c>
      <c r="M14" s="12">
        <v>811275.46</v>
      </c>
      <c r="N14" s="12">
        <v>0</v>
      </c>
    </row>
    <row r="15" spans="1:27" s="23" customFormat="1" x14ac:dyDescent="0.25">
      <c r="A15" s="2" t="s">
        <v>7</v>
      </c>
      <c r="B15" s="10">
        <f>SUM(C15:N15)</f>
        <v>19473932.440000001</v>
      </c>
      <c r="C15" s="10">
        <f t="shared" ref="C15:N15" si="4">SUM(C16:C24)</f>
        <v>361445.52</v>
      </c>
      <c r="D15" s="10">
        <f t="shared" si="4"/>
        <v>369570.48</v>
      </c>
      <c r="E15" s="10">
        <f t="shared" si="4"/>
        <v>1931795.75</v>
      </c>
      <c r="F15" s="10">
        <f t="shared" si="4"/>
        <v>1691733.11</v>
      </c>
      <c r="G15" s="10">
        <f t="shared" si="4"/>
        <v>1576394.02</v>
      </c>
      <c r="H15" s="10">
        <f t="shared" si="4"/>
        <v>1507290.05</v>
      </c>
      <c r="I15" s="10">
        <f t="shared" si="4"/>
        <v>1858387.23</v>
      </c>
      <c r="J15" s="10">
        <f t="shared" si="4"/>
        <v>1318513.06</v>
      </c>
      <c r="K15" s="10">
        <f t="shared" si="4"/>
        <v>886607.12999999989</v>
      </c>
      <c r="L15" s="10">
        <f t="shared" si="4"/>
        <v>4453490.37</v>
      </c>
      <c r="M15" s="10">
        <f t="shared" si="4"/>
        <v>3518705.7199999997</v>
      </c>
      <c r="N15" s="10">
        <f t="shared" si="4"/>
        <v>0</v>
      </c>
    </row>
    <row r="16" spans="1:27" s="8" customFormat="1" x14ac:dyDescent="0.25">
      <c r="A16" s="3" t="s">
        <v>8</v>
      </c>
      <c r="B16" s="12">
        <f t="shared" si="3"/>
        <v>2841778.1199999996</v>
      </c>
      <c r="C16" s="12">
        <v>196683.51999999999</v>
      </c>
      <c r="D16" s="12">
        <v>180252.38</v>
      </c>
      <c r="E16" s="12">
        <v>181167.28</v>
      </c>
      <c r="F16" s="12">
        <v>184014.97</v>
      </c>
      <c r="G16" s="12">
        <v>99861.94</v>
      </c>
      <c r="H16" s="12">
        <v>126123.87</v>
      </c>
      <c r="I16" s="12">
        <v>565453.93000000005</v>
      </c>
      <c r="J16" s="12">
        <v>207931.69</v>
      </c>
      <c r="K16" s="12">
        <v>429230.07</v>
      </c>
      <c r="L16" s="12">
        <v>379088.61</v>
      </c>
      <c r="M16" s="12">
        <v>291969.86</v>
      </c>
      <c r="N16" s="12">
        <v>0</v>
      </c>
    </row>
    <row r="17" spans="1:14" s="8" customFormat="1" ht="30" x14ac:dyDescent="0.25">
      <c r="A17" s="3" t="s">
        <v>9</v>
      </c>
      <c r="B17" s="12">
        <f t="shared" si="3"/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</row>
    <row r="18" spans="1:14" s="8" customFormat="1" x14ac:dyDescent="0.25">
      <c r="A18" s="3" t="s">
        <v>10</v>
      </c>
      <c r="B18" s="12">
        <f t="shared" si="3"/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</row>
    <row r="19" spans="1:14" s="8" customFormat="1" ht="18" customHeight="1" x14ac:dyDescent="0.25">
      <c r="A19" s="3" t="s">
        <v>11</v>
      </c>
      <c r="B19" s="12">
        <f t="shared" si="3"/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</row>
    <row r="20" spans="1:14" s="8" customFormat="1" x14ac:dyDescent="0.25">
      <c r="A20" s="3" t="s">
        <v>12</v>
      </c>
      <c r="B20" s="12">
        <f t="shared" si="3"/>
        <v>10513589.66</v>
      </c>
      <c r="C20" s="12">
        <v>0</v>
      </c>
      <c r="D20" s="12">
        <v>0</v>
      </c>
      <c r="E20" s="12">
        <v>1417791.09</v>
      </c>
      <c r="F20" s="12">
        <v>962451.62</v>
      </c>
      <c r="G20" s="12">
        <v>831831.19</v>
      </c>
      <c r="H20" s="12">
        <v>875604.18</v>
      </c>
      <c r="I20" s="12">
        <v>900225.63</v>
      </c>
      <c r="J20" s="12">
        <v>0</v>
      </c>
      <c r="K20" s="12">
        <v>0</v>
      </c>
      <c r="L20" s="12">
        <v>3034146.54</v>
      </c>
      <c r="M20" s="12">
        <v>2491539.41</v>
      </c>
      <c r="N20" s="12">
        <v>0</v>
      </c>
    </row>
    <row r="21" spans="1:14" s="8" customFormat="1" x14ac:dyDescent="0.25">
      <c r="A21" s="3" t="s">
        <v>13</v>
      </c>
      <c r="B21" s="12">
        <f t="shared" si="3"/>
        <v>2602747.48</v>
      </c>
      <c r="C21" s="12">
        <v>164762</v>
      </c>
      <c r="D21" s="12">
        <v>72970.100000000006</v>
      </c>
      <c r="E21" s="12">
        <v>165392</v>
      </c>
      <c r="F21" s="12">
        <v>191186</v>
      </c>
      <c r="G21" s="12">
        <v>491300.89</v>
      </c>
      <c r="H21" s="12">
        <v>199662</v>
      </c>
      <c r="I21" s="12">
        <v>201250</v>
      </c>
      <c r="J21" s="12">
        <v>295553.37</v>
      </c>
      <c r="K21" s="12">
        <v>265835.12</v>
      </c>
      <c r="L21" s="12">
        <v>271253.68</v>
      </c>
      <c r="M21" s="12">
        <v>283582.32</v>
      </c>
      <c r="N21" s="12">
        <v>0</v>
      </c>
    </row>
    <row r="22" spans="1:14" s="8" customFormat="1" ht="45" x14ac:dyDescent="0.25">
      <c r="A22" s="3" t="s">
        <v>14</v>
      </c>
      <c r="B22" s="12">
        <f t="shared" si="3"/>
        <v>410840.78</v>
      </c>
      <c r="C22" s="12">
        <v>0</v>
      </c>
      <c r="D22" s="12">
        <v>0</v>
      </c>
      <c r="E22" s="12">
        <v>14576.38</v>
      </c>
      <c r="F22" s="12">
        <v>16698.52</v>
      </c>
      <c r="G22" s="12">
        <v>0</v>
      </c>
      <c r="H22" s="12">
        <v>0</v>
      </c>
      <c r="I22" s="12">
        <v>135997.67000000001</v>
      </c>
      <c r="J22" s="12">
        <v>0</v>
      </c>
      <c r="K22" s="12">
        <v>53352.14</v>
      </c>
      <c r="L22" s="12">
        <v>108142.54</v>
      </c>
      <c r="M22" s="12">
        <v>82073.53</v>
      </c>
      <c r="N22" s="12">
        <v>0</v>
      </c>
    </row>
    <row r="23" spans="1:14" s="8" customFormat="1" ht="30" x14ac:dyDescent="0.25">
      <c r="A23" s="3" t="s">
        <v>15</v>
      </c>
      <c r="B23" s="12">
        <f t="shared" si="3"/>
        <v>1463572.8</v>
      </c>
      <c r="C23" s="12">
        <v>0</v>
      </c>
      <c r="D23" s="12">
        <v>0</v>
      </c>
      <c r="E23" s="12">
        <v>0</v>
      </c>
      <c r="F23" s="12">
        <v>143980</v>
      </c>
      <c r="G23" s="12">
        <v>153400</v>
      </c>
      <c r="H23" s="12">
        <v>305900</v>
      </c>
      <c r="I23" s="12">
        <v>55460</v>
      </c>
      <c r="J23" s="12">
        <v>178300</v>
      </c>
      <c r="K23" s="12">
        <v>138189.79999999999</v>
      </c>
      <c r="L23" s="12">
        <v>132219</v>
      </c>
      <c r="M23" s="12">
        <v>356124</v>
      </c>
      <c r="N23" s="12">
        <v>0</v>
      </c>
    </row>
    <row r="24" spans="1:14" s="8" customFormat="1" ht="30" x14ac:dyDescent="0.25">
      <c r="A24" s="3" t="s">
        <v>38</v>
      </c>
      <c r="B24" s="12">
        <f t="shared" si="3"/>
        <v>1641403.6</v>
      </c>
      <c r="C24" s="12">
        <v>0</v>
      </c>
      <c r="D24" s="12">
        <v>116348</v>
      </c>
      <c r="E24" s="12">
        <v>152869</v>
      </c>
      <c r="F24" s="12">
        <v>193402</v>
      </c>
      <c r="G24" s="12">
        <v>0</v>
      </c>
      <c r="H24" s="12">
        <v>0</v>
      </c>
      <c r="I24" s="12">
        <v>0</v>
      </c>
      <c r="J24" s="12">
        <v>636728</v>
      </c>
      <c r="K24" s="12">
        <v>0</v>
      </c>
      <c r="L24" s="12">
        <v>528640</v>
      </c>
      <c r="M24" s="12">
        <v>13416.6</v>
      </c>
      <c r="N24" s="12">
        <v>0</v>
      </c>
    </row>
    <row r="25" spans="1:14" s="23" customFormat="1" x14ac:dyDescent="0.25">
      <c r="A25" s="2" t="s">
        <v>16</v>
      </c>
      <c r="B25" s="10">
        <f>SUM(C25:N25)</f>
        <v>4168160.6499999994</v>
      </c>
      <c r="C25" s="10">
        <f t="shared" ref="C25:N25" si="5">SUM(C26:C34)</f>
        <v>0</v>
      </c>
      <c r="D25" s="10">
        <f t="shared" si="5"/>
        <v>0</v>
      </c>
      <c r="E25" s="10">
        <f t="shared" si="5"/>
        <v>86808.4</v>
      </c>
      <c r="F25" s="10">
        <f t="shared" si="5"/>
        <v>410625.17</v>
      </c>
      <c r="G25" s="10">
        <f t="shared" si="5"/>
        <v>550703.96</v>
      </c>
      <c r="H25" s="10">
        <f t="shared" si="5"/>
        <v>369100.20999999996</v>
      </c>
      <c r="I25" s="10">
        <f t="shared" si="5"/>
        <v>648000</v>
      </c>
      <c r="J25" s="10">
        <f t="shared" si="5"/>
        <v>134065.48000000001</v>
      </c>
      <c r="K25" s="10">
        <f t="shared" si="5"/>
        <v>726549.06</v>
      </c>
      <c r="L25" s="10">
        <f t="shared" si="5"/>
        <v>139243.49</v>
      </c>
      <c r="M25" s="10">
        <f t="shared" si="5"/>
        <v>1103064.8799999999</v>
      </c>
      <c r="N25" s="10">
        <f t="shared" si="5"/>
        <v>0</v>
      </c>
    </row>
    <row r="26" spans="1:14" s="8" customFormat="1" ht="30" x14ac:dyDescent="0.25">
      <c r="A26" s="3" t="s">
        <v>17</v>
      </c>
      <c r="B26" s="12">
        <f t="shared" si="3"/>
        <v>111353.66</v>
      </c>
      <c r="C26" s="12">
        <v>0</v>
      </c>
      <c r="D26" s="12">
        <v>0</v>
      </c>
      <c r="E26" s="12">
        <v>44186.8</v>
      </c>
      <c r="F26" s="12">
        <v>0</v>
      </c>
      <c r="G26" s="12">
        <v>0</v>
      </c>
      <c r="H26" s="12">
        <v>12180</v>
      </c>
      <c r="I26" s="12">
        <v>0</v>
      </c>
      <c r="J26" s="12">
        <v>0</v>
      </c>
      <c r="K26" s="12">
        <v>42806.86</v>
      </c>
      <c r="L26" s="12">
        <v>12180</v>
      </c>
      <c r="M26" s="12">
        <v>0</v>
      </c>
      <c r="N26" s="12">
        <v>0</v>
      </c>
    </row>
    <row r="27" spans="1:14" s="8" customFormat="1" x14ac:dyDescent="0.25">
      <c r="A27" s="3" t="s">
        <v>18</v>
      </c>
      <c r="B27" s="12">
        <f t="shared" si="3"/>
        <v>140945.1</v>
      </c>
      <c r="C27" s="12">
        <v>0</v>
      </c>
      <c r="D27" s="12">
        <v>0</v>
      </c>
      <c r="E27" s="12">
        <v>0</v>
      </c>
      <c r="F27" s="12">
        <v>0</v>
      </c>
      <c r="G27" s="12">
        <v>113209.2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27735.9</v>
      </c>
      <c r="N27" s="12">
        <v>0</v>
      </c>
    </row>
    <row r="28" spans="1:14" s="8" customFormat="1" ht="30" x14ac:dyDescent="0.25">
      <c r="A28" s="3" t="s">
        <v>19</v>
      </c>
      <c r="B28" s="12">
        <f t="shared" si="3"/>
        <v>171721.82</v>
      </c>
      <c r="C28" s="12">
        <v>0</v>
      </c>
      <c r="D28" s="12">
        <v>0</v>
      </c>
      <c r="E28" s="12">
        <v>0</v>
      </c>
      <c r="F28" s="12">
        <v>6726</v>
      </c>
      <c r="G28" s="12">
        <v>0</v>
      </c>
      <c r="H28" s="12">
        <v>18677.48</v>
      </c>
      <c r="I28" s="12">
        <v>0</v>
      </c>
      <c r="J28" s="12">
        <v>69859.53</v>
      </c>
      <c r="K28" s="12">
        <v>2466.1999999999998</v>
      </c>
      <c r="L28" s="12">
        <v>1682.21</v>
      </c>
      <c r="M28" s="12">
        <v>72310.399999999994</v>
      </c>
      <c r="N28" s="12">
        <v>0</v>
      </c>
    </row>
    <row r="29" spans="1:14" s="8" customFormat="1" x14ac:dyDescent="0.25">
      <c r="A29" s="3" t="s">
        <v>20</v>
      </c>
      <c r="B29" s="12">
        <f t="shared" si="3"/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</row>
    <row r="30" spans="1:14" s="8" customFormat="1" ht="30" x14ac:dyDescent="0.25">
      <c r="A30" s="3" t="s">
        <v>21</v>
      </c>
      <c r="B30" s="12">
        <f t="shared" si="3"/>
        <v>110966.45</v>
      </c>
      <c r="C30" s="12">
        <v>0</v>
      </c>
      <c r="D30" s="12">
        <v>0</v>
      </c>
      <c r="E30" s="12">
        <v>0</v>
      </c>
      <c r="F30" s="12">
        <v>76447.67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34518.78</v>
      </c>
      <c r="N30" s="12">
        <v>0</v>
      </c>
    </row>
    <row r="31" spans="1:14" s="8" customFormat="1" ht="30" x14ac:dyDescent="0.25">
      <c r="A31" s="3" t="s">
        <v>22</v>
      </c>
      <c r="B31" s="12">
        <f t="shared" si="3"/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</row>
    <row r="32" spans="1:14" s="8" customFormat="1" ht="30" x14ac:dyDescent="0.25">
      <c r="A32" s="3" t="s">
        <v>23</v>
      </c>
      <c r="B32" s="12">
        <f t="shared" si="3"/>
        <v>2932791.4</v>
      </c>
      <c r="C32" s="12">
        <v>0</v>
      </c>
      <c r="D32" s="12">
        <v>0</v>
      </c>
      <c r="E32" s="12">
        <v>0</v>
      </c>
      <c r="F32" s="12">
        <v>324000</v>
      </c>
      <c r="G32" s="12">
        <v>324000</v>
      </c>
      <c r="H32" s="12">
        <v>324000</v>
      </c>
      <c r="I32" s="12">
        <v>648000</v>
      </c>
      <c r="J32" s="12">
        <v>1528.1</v>
      </c>
      <c r="K32" s="12">
        <v>648000</v>
      </c>
      <c r="L32" s="12">
        <v>15263.3</v>
      </c>
      <c r="M32" s="12">
        <v>648000</v>
      </c>
      <c r="N32" s="12">
        <v>0</v>
      </c>
    </row>
    <row r="33" spans="1:14" s="8" customFormat="1" ht="45" x14ac:dyDescent="0.25">
      <c r="A33" s="3" t="s">
        <v>39</v>
      </c>
      <c r="B33" s="12">
        <f t="shared" si="3"/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</row>
    <row r="34" spans="1:14" s="8" customFormat="1" x14ac:dyDescent="0.25">
      <c r="A34" s="3" t="s">
        <v>24</v>
      </c>
      <c r="B34" s="12">
        <f t="shared" si="3"/>
        <v>700382.22</v>
      </c>
      <c r="C34" s="12">
        <v>0</v>
      </c>
      <c r="D34" s="12">
        <v>0</v>
      </c>
      <c r="E34" s="12">
        <v>42621.599999999999</v>
      </c>
      <c r="F34" s="12">
        <v>3451.5</v>
      </c>
      <c r="G34" s="12">
        <v>113494.76</v>
      </c>
      <c r="H34" s="12">
        <v>14242.73</v>
      </c>
      <c r="I34" s="12">
        <v>0</v>
      </c>
      <c r="J34" s="12">
        <v>62677.85</v>
      </c>
      <c r="K34" s="12">
        <v>33276</v>
      </c>
      <c r="L34" s="12">
        <v>110117.98</v>
      </c>
      <c r="M34" s="12">
        <v>320499.8</v>
      </c>
      <c r="N34" s="12">
        <v>0</v>
      </c>
    </row>
    <row r="35" spans="1:14" s="23" customFormat="1" x14ac:dyDescent="0.25">
      <c r="A35" s="2" t="s">
        <v>25</v>
      </c>
      <c r="B35" s="10">
        <f t="shared" si="3"/>
        <v>0</v>
      </c>
      <c r="C35" s="10">
        <f t="shared" ref="C35:N35" si="6">SUM(C36:C42)</f>
        <v>0</v>
      </c>
      <c r="D35" s="10">
        <f t="shared" si="6"/>
        <v>0</v>
      </c>
      <c r="E35" s="10">
        <f t="shared" si="6"/>
        <v>0</v>
      </c>
      <c r="F35" s="10">
        <f t="shared" si="6"/>
        <v>0</v>
      </c>
      <c r="G35" s="10">
        <f t="shared" si="6"/>
        <v>0</v>
      </c>
      <c r="H35" s="10">
        <f t="shared" si="6"/>
        <v>0</v>
      </c>
      <c r="I35" s="10">
        <f t="shared" si="6"/>
        <v>0</v>
      </c>
      <c r="J35" s="10">
        <f t="shared" si="6"/>
        <v>0</v>
      </c>
      <c r="K35" s="10">
        <f t="shared" si="6"/>
        <v>0</v>
      </c>
      <c r="L35" s="10">
        <f t="shared" si="6"/>
        <v>0</v>
      </c>
      <c r="M35" s="10">
        <f t="shared" si="6"/>
        <v>0</v>
      </c>
      <c r="N35" s="10">
        <f t="shared" si="6"/>
        <v>0</v>
      </c>
    </row>
    <row r="36" spans="1:14" s="8" customFormat="1" ht="30" x14ac:dyDescent="0.25">
      <c r="A36" s="3" t="s">
        <v>26</v>
      </c>
      <c r="B36" s="12">
        <f t="shared" si="3"/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</row>
    <row r="37" spans="1:14" s="8" customFormat="1" ht="30" x14ac:dyDescent="0.25">
      <c r="A37" s="3" t="s">
        <v>40</v>
      </c>
      <c r="B37" s="12">
        <f t="shared" si="3"/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</row>
    <row r="38" spans="1:14" s="8" customFormat="1" ht="30" x14ac:dyDescent="0.25">
      <c r="A38" s="3" t="s">
        <v>41</v>
      </c>
      <c r="B38" s="12">
        <f t="shared" si="3"/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</row>
    <row r="39" spans="1:14" s="8" customFormat="1" ht="30" x14ac:dyDescent="0.25">
      <c r="A39" s="3" t="s">
        <v>42</v>
      </c>
      <c r="B39" s="12">
        <f t="shared" si="3"/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</row>
    <row r="40" spans="1:14" s="8" customFormat="1" ht="30" x14ac:dyDescent="0.25">
      <c r="A40" s="3" t="s">
        <v>43</v>
      </c>
      <c r="B40" s="12">
        <f t="shared" si="3"/>
        <v>0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</row>
    <row r="41" spans="1:14" s="8" customFormat="1" ht="30" x14ac:dyDescent="0.25">
      <c r="A41" s="3" t="s">
        <v>27</v>
      </c>
      <c r="B41" s="12">
        <f t="shared" si="3"/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 s="8" customFormat="1" ht="30" x14ac:dyDescent="0.25">
      <c r="A42" s="3" t="s">
        <v>44</v>
      </c>
      <c r="B42" s="12">
        <f t="shared" si="3"/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</row>
    <row r="43" spans="1:14" s="23" customFormat="1" x14ac:dyDescent="0.25">
      <c r="A43" s="2" t="s">
        <v>45</v>
      </c>
      <c r="B43" s="10">
        <f t="shared" si="3"/>
        <v>0</v>
      </c>
      <c r="C43" s="10">
        <f t="shared" ref="C43:N43" si="7">SUM(C44:C50)</f>
        <v>0</v>
      </c>
      <c r="D43" s="10">
        <f t="shared" si="7"/>
        <v>0</v>
      </c>
      <c r="E43" s="10">
        <f t="shared" si="7"/>
        <v>0</v>
      </c>
      <c r="F43" s="10">
        <f t="shared" si="7"/>
        <v>0</v>
      </c>
      <c r="G43" s="10">
        <f t="shared" si="7"/>
        <v>0</v>
      </c>
      <c r="H43" s="10">
        <f t="shared" si="7"/>
        <v>0</v>
      </c>
      <c r="I43" s="10">
        <f t="shared" si="7"/>
        <v>0</v>
      </c>
      <c r="J43" s="10">
        <f t="shared" si="7"/>
        <v>0</v>
      </c>
      <c r="K43" s="10">
        <f t="shared" si="7"/>
        <v>0</v>
      </c>
      <c r="L43" s="10">
        <f t="shared" si="7"/>
        <v>0</v>
      </c>
      <c r="M43" s="10">
        <f t="shared" si="7"/>
        <v>0</v>
      </c>
      <c r="N43" s="10">
        <f t="shared" si="7"/>
        <v>0</v>
      </c>
    </row>
    <row r="44" spans="1:14" s="8" customFormat="1" ht="30" x14ac:dyDescent="0.25">
      <c r="A44" s="3" t="s">
        <v>46</v>
      </c>
      <c r="B44" s="12">
        <f t="shared" si="3"/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</row>
    <row r="45" spans="1:14" s="8" customFormat="1" ht="30" x14ac:dyDescent="0.25">
      <c r="A45" s="3" t="s">
        <v>47</v>
      </c>
      <c r="B45" s="12">
        <f t="shared" si="3"/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</row>
    <row r="46" spans="1:14" s="8" customFormat="1" ht="30" x14ac:dyDescent="0.25">
      <c r="A46" s="3" t="s">
        <v>48</v>
      </c>
      <c r="B46" s="12">
        <f t="shared" si="3"/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</row>
    <row r="47" spans="1:14" s="8" customFormat="1" ht="30" x14ac:dyDescent="0.25">
      <c r="A47" s="3" t="s">
        <v>49</v>
      </c>
      <c r="B47" s="12">
        <f t="shared" si="3"/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</row>
    <row r="48" spans="1:14" s="8" customFormat="1" ht="30" x14ac:dyDescent="0.25">
      <c r="A48" s="3" t="s">
        <v>50</v>
      </c>
      <c r="B48" s="12">
        <f t="shared" si="3"/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</row>
    <row r="49" spans="1:14" s="8" customFormat="1" ht="30" x14ac:dyDescent="0.25">
      <c r="A49" s="3" t="s">
        <v>51</v>
      </c>
      <c r="B49" s="12">
        <f t="shared" si="3"/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</row>
    <row r="50" spans="1:14" s="8" customFormat="1" ht="30" x14ac:dyDescent="0.25">
      <c r="A50" s="3" t="s">
        <v>52</v>
      </c>
      <c r="B50" s="12">
        <f t="shared" si="3"/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</row>
    <row r="51" spans="1:14" s="23" customFormat="1" ht="30" x14ac:dyDescent="0.25">
      <c r="A51" s="2" t="s">
        <v>28</v>
      </c>
      <c r="B51" s="10">
        <f t="shared" si="3"/>
        <v>483233.27999999997</v>
      </c>
      <c r="C51" s="10">
        <f t="shared" ref="C51:N51" si="8">SUM(C52:C60)</f>
        <v>0</v>
      </c>
      <c r="D51" s="10">
        <f t="shared" si="8"/>
        <v>0</v>
      </c>
      <c r="E51" s="10">
        <f t="shared" si="8"/>
        <v>6844</v>
      </c>
      <c r="F51" s="10">
        <f t="shared" si="8"/>
        <v>0</v>
      </c>
      <c r="G51" s="10">
        <f t="shared" si="8"/>
        <v>0</v>
      </c>
      <c r="H51" s="10">
        <f t="shared" si="8"/>
        <v>0</v>
      </c>
      <c r="I51" s="10">
        <f t="shared" si="8"/>
        <v>92099</v>
      </c>
      <c r="J51" s="10">
        <f t="shared" si="8"/>
        <v>131553.78999999998</v>
      </c>
      <c r="K51" s="10">
        <f t="shared" si="8"/>
        <v>0</v>
      </c>
      <c r="L51" s="10">
        <f t="shared" si="8"/>
        <v>96769.99</v>
      </c>
      <c r="M51" s="10">
        <f t="shared" si="8"/>
        <v>155966.5</v>
      </c>
      <c r="N51" s="10">
        <f t="shared" si="8"/>
        <v>0</v>
      </c>
    </row>
    <row r="52" spans="1:14" s="8" customFormat="1" x14ac:dyDescent="0.25">
      <c r="A52" s="3" t="s">
        <v>29</v>
      </c>
      <c r="B52" s="12">
        <f t="shared" si="3"/>
        <v>379494.29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84075</v>
      </c>
      <c r="J52" s="12">
        <v>127777.79</v>
      </c>
      <c r="K52" s="12">
        <v>0</v>
      </c>
      <c r="L52" s="12">
        <v>11675</v>
      </c>
      <c r="M52" s="12">
        <v>155966.5</v>
      </c>
      <c r="N52" s="12">
        <v>0</v>
      </c>
    </row>
    <row r="53" spans="1:14" s="8" customFormat="1" ht="30" x14ac:dyDescent="0.25">
      <c r="A53" s="3" t="s">
        <v>30</v>
      </c>
      <c r="B53" s="12">
        <f t="shared" si="3"/>
        <v>8024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8024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</row>
    <row r="54" spans="1:14" s="8" customFormat="1" ht="30" x14ac:dyDescent="0.25">
      <c r="A54" s="3" t="s">
        <v>31</v>
      </c>
      <c r="B54" s="12">
        <f t="shared" si="3"/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</row>
    <row r="55" spans="1:14" s="8" customFormat="1" ht="30" x14ac:dyDescent="0.25">
      <c r="A55" s="3" t="s">
        <v>32</v>
      </c>
      <c r="B55" s="12">
        <f t="shared" si="3"/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</row>
    <row r="56" spans="1:14" s="8" customFormat="1" ht="30" x14ac:dyDescent="0.25">
      <c r="A56" s="3" t="s">
        <v>33</v>
      </c>
      <c r="B56" s="12">
        <f t="shared" si="3"/>
        <v>91938.99</v>
      </c>
      <c r="C56" s="12">
        <v>0</v>
      </c>
      <c r="D56" s="12">
        <v>0</v>
      </c>
      <c r="E56" s="12">
        <v>6844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85094.99</v>
      </c>
      <c r="M56" s="12">
        <v>0</v>
      </c>
      <c r="N56" s="12">
        <v>0</v>
      </c>
    </row>
    <row r="57" spans="1:14" s="8" customFormat="1" x14ac:dyDescent="0.25">
      <c r="A57" s="3" t="s">
        <v>53</v>
      </c>
      <c r="B57" s="12">
        <f t="shared" si="3"/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</row>
    <row r="58" spans="1:14" s="8" customFormat="1" x14ac:dyDescent="0.25">
      <c r="A58" s="3" t="s">
        <v>54</v>
      </c>
      <c r="B58" s="12">
        <f t="shared" si="3"/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</row>
    <row r="59" spans="1:14" s="8" customFormat="1" x14ac:dyDescent="0.25">
      <c r="A59" s="3" t="s">
        <v>34</v>
      </c>
      <c r="B59" s="12">
        <f t="shared" si="3"/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</row>
    <row r="60" spans="1:14" s="8" customFormat="1" ht="30" x14ac:dyDescent="0.25">
      <c r="A60" s="3" t="s">
        <v>55</v>
      </c>
      <c r="B60" s="12">
        <f t="shared" si="3"/>
        <v>3776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3776</v>
      </c>
      <c r="K60" s="12">
        <v>0</v>
      </c>
      <c r="L60" s="12">
        <v>0</v>
      </c>
      <c r="M60" s="12">
        <v>0</v>
      </c>
      <c r="N60" s="12">
        <v>0</v>
      </c>
    </row>
    <row r="61" spans="1:14" s="23" customFormat="1" x14ac:dyDescent="0.25">
      <c r="A61" s="2" t="s">
        <v>56</v>
      </c>
      <c r="B61" s="10">
        <f t="shared" si="3"/>
        <v>112217.41</v>
      </c>
      <c r="C61" s="10">
        <f t="shared" ref="C61:N61" si="9">SUM(C62:C65)</f>
        <v>0</v>
      </c>
      <c r="D61" s="10">
        <f t="shared" si="9"/>
        <v>0</v>
      </c>
      <c r="E61" s="10">
        <f t="shared" si="9"/>
        <v>0</v>
      </c>
      <c r="F61" s="10">
        <f t="shared" si="9"/>
        <v>0</v>
      </c>
      <c r="G61" s="10">
        <f t="shared" si="9"/>
        <v>0</v>
      </c>
      <c r="H61" s="10">
        <f t="shared" si="9"/>
        <v>0</v>
      </c>
      <c r="I61" s="10">
        <f t="shared" si="9"/>
        <v>0</v>
      </c>
      <c r="J61" s="10">
        <f t="shared" si="9"/>
        <v>112217.41</v>
      </c>
      <c r="K61" s="10">
        <f t="shared" si="9"/>
        <v>0</v>
      </c>
      <c r="L61" s="10">
        <f t="shared" si="9"/>
        <v>0</v>
      </c>
      <c r="M61" s="10">
        <f t="shared" si="9"/>
        <v>0</v>
      </c>
      <c r="N61" s="10">
        <f t="shared" si="9"/>
        <v>0</v>
      </c>
    </row>
    <row r="62" spans="1:14" s="8" customFormat="1" x14ac:dyDescent="0.25">
      <c r="A62" s="3" t="s">
        <v>57</v>
      </c>
      <c r="B62" s="12">
        <f t="shared" si="3"/>
        <v>112217.41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112217.41</v>
      </c>
      <c r="K62" s="12">
        <v>0</v>
      </c>
      <c r="L62" s="12">
        <v>0</v>
      </c>
      <c r="M62" s="12">
        <v>0</v>
      </c>
      <c r="N62" s="12">
        <v>0</v>
      </c>
    </row>
    <row r="63" spans="1:14" s="8" customFormat="1" x14ac:dyDescent="0.25">
      <c r="A63" s="3" t="s">
        <v>58</v>
      </c>
      <c r="B63" s="12">
        <f t="shared" si="3"/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</row>
    <row r="64" spans="1:14" s="8" customFormat="1" ht="30" x14ac:dyDescent="0.25">
      <c r="A64" s="3" t="s">
        <v>59</v>
      </c>
      <c r="B64" s="12">
        <f t="shared" si="3"/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</row>
    <row r="65" spans="1:14" s="8" customFormat="1" ht="45" x14ac:dyDescent="0.25">
      <c r="A65" s="3" t="s">
        <v>60</v>
      </c>
      <c r="B65" s="12">
        <f t="shared" si="3"/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</row>
    <row r="66" spans="1:14" s="23" customFormat="1" ht="30" x14ac:dyDescent="0.25">
      <c r="A66" s="2" t="s">
        <v>61</v>
      </c>
      <c r="B66" s="10">
        <f t="shared" si="3"/>
        <v>0</v>
      </c>
      <c r="C66" s="10">
        <f t="shared" ref="C66:N66" si="10">SUM(C67:C68)</f>
        <v>0</v>
      </c>
      <c r="D66" s="10">
        <f t="shared" si="10"/>
        <v>0</v>
      </c>
      <c r="E66" s="10">
        <f t="shared" si="10"/>
        <v>0</v>
      </c>
      <c r="F66" s="10">
        <f t="shared" si="10"/>
        <v>0</v>
      </c>
      <c r="G66" s="10">
        <f t="shared" si="10"/>
        <v>0</v>
      </c>
      <c r="H66" s="10">
        <f t="shared" si="10"/>
        <v>0</v>
      </c>
      <c r="I66" s="10">
        <f t="shared" si="10"/>
        <v>0</v>
      </c>
      <c r="J66" s="10">
        <f t="shared" si="10"/>
        <v>0</v>
      </c>
      <c r="K66" s="10">
        <f t="shared" si="10"/>
        <v>0</v>
      </c>
      <c r="L66" s="10">
        <f t="shared" si="10"/>
        <v>0</v>
      </c>
      <c r="M66" s="10">
        <f t="shared" si="10"/>
        <v>0</v>
      </c>
      <c r="N66" s="10">
        <f t="shared" si="10"/>
        <v>0</v>
      </c>
    </row>
    <row r="67" spans="1:14" s="8" customFormat="1" x14ac:dyDescent="0.25">
      <c r="A67" s="3" t="s">
        <v>62</v>
      </c>
      <c r="B67" s="12">
        <f t="shared" si="3"/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</row>
    <row r="68" spans="1:14" s="8" customFormat="1" ht="30" x14ac:dyDescent="0.25">
      <c r="A68" s="3" t="s">
        <v>63</v>
      </c>
      <c r="B68" s="12">
        <f t="shared" si="3"/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</row>
    <row r="69" spans="1:14" s="23" customFormat="1" x14ac:dyDescent="0.25">
      <c r="A69" s="2" t="s">
        <v>64</v>
      </c>
      <c r="B69" s="10">
        <f t="shared" si="3"/>
        <v>0</v>
      </c>
      <c r="C69" s="10">
        <f t="shared" ref="C69:N69" si="11">SUM(C70:C72)</f>
        <v>0</v>
      </c>
      <c r="D69" s="10">
        <f t="shared" si="11"/>
        <v>0</v>
      </c>
      <c r="E69" s="10">
        <f t="shared" si="11"/>
        <v>0</v>
      </c>
      <c r="F69" s="10">
        <f t="shared" si="11"/>
        <v>0</v>
      </c>
      <c r="G69" s="10">
        <f t="shared" si="11"/>
        <v>0</v>
      </c>
      <c r="H69" s="10">
        <f t="shared" si="11"/>
        <v>0</v>
      </c>
      <c r="I69" s="10">
        <f t="shared" si="11"/>
        <v>0</v>
      </c>
      <c r="J69" s="10">
        <f t="shared" si="11"/>
        <v>0</v>
      </c>
      <c r="K69" s="10">
        <f t="shared" si="11"/>
        <v>0</v>
      </c>
      <c r="L69" s="10">
        <f t="shared" si="11"/>
        <v>0</v>
      </c>
      <c r="M69" s="10">
        <f t="shared" si="11"/>
        <v>0</v>
      </c>
      <c r="N69" s="10">
        <f t="shared" si="11"/>
        <v>0</v>
      </c>
    </row>
    <row r="70" spans="1:14" s="8" customFormat="1" ht="30" x14ac:dyDescent="0.25">
      <c r="A70" s="3" t="s">
        <v>65</v>
      </c>
      <c r="B70" s="12">
        <f t="shared" si="3"/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</row>
    <row r="71" spans="1:14" s="8" customFormat="1" ht="30" x14ac:dyDescent="0.25">
      <c r="A71" s="3" t="s">
        <v>66</v>
      </c>
      <c r="B71" s="12">
        <f t="shared" si="3"/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</row>
    <row r="72" spans="1:14" s="8" customFormat="1" ht="30" x14ac:dyDescent="0.25">
      <c r="A72" s="3" t="s">
        <v>67</v>
      </c>
      <c r="B72" s="12">
        <f t="shared" si="3"/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</row>
    <row r="73" spans="1:14" s="8" customFormat="1" x14ac:dyDescent="0.25">
      <c r="A73" s="4" t="s">
        <v>35</v>
      </c>
      <c r="B73" s="16">
        <f>SUM(C73:N73)</f>
        <v>67138994.730000004</v>
      </c>
      <c r="C73" s="16">
        <f t="shared" ref="C73:N73" si="12">C8</f>
        <v>3228538.91</v>
      </c>
      <c r="D73" s="16">
        <f t="shared" si="12"/>
        <v>3305099.9899999998</v>
      </c>
      <c r="E73" s="16">
        <f t="shared" si="12"/>
        <v>4927853.41</v>
      </c>
      <c r="F73" s="16">
        <f t="shared" si="12"/>
        <v>5245989.8600000003</v>
      </c>
      <c r="G73" s="16">
        <f t="shared" si="12"/>
        <v>5697012.8399999999</v>
      </c>
      <c r="H73" s="16">
        <f t="shared" si="12"/>
        <v>5224529.62</v>
      </c>
      <c r="I73" s="16">
        <f t="shared" si="12"/>
        <v>2718486.23</v>
      </c>
      <c r="J73" s="16">
        <f t="shared" si="12"/>
        <v>10402804.950000001</v>
      </c>
      <c r="K73" s="16">
        <f t="shared" si="12"/>
        <v>1613156.19</v>
      </c>
      <c r="L73" s="16">
        <f t="shared" si="12"/>
        <v>13563885.170000002</v>
      </c>
      <c r="M73" s="16">
        <f t="shared" si="12"/>
        <v>11211637.559999999</v>
      </c>
      <c r="N73" s="16">
        <f t="shared" si="12"/>
        <v>0</v>
      </c>
    </row>
    <row r="74" spans="1:14" s="8" customFormat="1" x14ac:dyDescent="0.25">
      <c r="A74" s="3"/>
      <c r="B74" s="11"/>
      <c r="C74" s="12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s="8" customFormat="1" x14ac:dyDescent="0.25">
      <c r="A75" s="1" t="s">
        <v>68</v>
      </c>
      <c r="B75" s="9">
        <f>SUM(C75:N75)</f>
        <v>0</v>
      </c>
      <c r="C75" s="9">
        <f>C76+C79+C82</f>
        <v>0</v>
      </c>
      <c r="D75" s="9">
        <f t="shared" ref="D75:N75" si="13">D76+D79+D82</f>
        <v>0</v>
      </c>
      <c r="E75" s="9">
        <f t="shared" si="13"/>
        <v>0</v>
      </c>
      <c r="F75" s="9">
        <f t="shared" si="13"/>
        <v>0</v>
      </c>
      <c r="G75" s="9">
        <f t="shared" si="13"/>
        <v>0</v>
      </c>
      <c r="H75" s="9">
        <f t="shared" si="13"/>
        <v>0</v>
      </c>
      <c r="I75" s="9">
        <f t="shared" si="13"/>
        <v>0</v>
      </c>
      <c r="J75" s="9">
        <f t="shared" si="13"/>
        <v>0</v>
      </c>
      <c r="K75" s="9">
        <f t="shared" si="13"/>
        <v>0</v>
      </c>
      <c r="L75" s="9">
        <f t="shared" si="13"/>
        <v>0</v>
      </c>
      <c r="M75" s="9">
        <f t="shared" si="13"/>
        <v>0</v>
      </c>
      <c r="N75" s="9">
        <f t="shared" si="13"/>
        <v>0</v>
      </c>
    </row>
    <row r="76" spans="1:14" s="23" customFormat="1" ht="30" x14ac:dyDescent="0.25">
      <c r="A76" s="2" t="s">
        <v>69</v>
      </c>
      <c r="B76" s="10">
        <f>SUM(C76:N76)</f>
        <v>0</v>
      </c>
      <c r="C76" s="10">
        <f>SUM(C77:C78)</f>
        <v>0</v>
      </c>
      <c r="D76" s="10">
        <f t="shared" ref="D76:N76" si="14">SUM(D77:D78)</f>
        <v>0</v>
      </c>
      <c r="E76" s="10">
        <f t="shared" si="14"/>
        <v>0</v>
      </c>
      <c r="F76" s="10">
        <f t="shared" si="14"/>
        <v>0</v>
      </c>
      <c r="G76" s="10">
        <f t="shared" si="14"/>
        <v>0</v>
      </c>
      <c r="H76" s="10">
        <f t="shared" si="14"/>
        <v>0</v>
      </c>
      <c r="I76" s="10">
        <f t="shared" si="14"/>
        <v>0</v>
      </c>
      <c r="J76" s="10">
        <f t="shared" si="14"/>
        <v>0</v>
      </c>
      <c r="K76" s="10">
        <f t="shared" si="14"/>
        <v>0</v>
      </c>
      <c r="L76" s="10">
        <f t="shared" si="14"/>
        <v>0</v>
      </c>
      <c r="M76" s="10">
        <f t="shared" si="14"/>
        <v>0</v>
      </c>
      <c r="N76" s="10">
        <f t="shared" si="14"/>
        <v>0</v>
      </c>
    </row>
    <row r="77" spans="1:14" s="8" customFormat="1" ht="30" x14ac:dyDescent="0.25">
      <c r="A77" s="3" t="s">
        <v>70</v>
      </c>
      <c r="B77" s="12">
        <f t="shared" ref="B77:B83" si="15">SUM(C77:N77)</f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</row>
    <row r="78" spans="1:14" s="8" customFormat="1" ht="30" x14ac:dyDescent="0.25">
      <c r="A78" s="3" t="s">
        <v>71</v>
      </c>
      <c r="B78" s="12">
        <f t="shared" si="15"/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</row>
    <row r="79" spans="1:14" s="23" customFormat="1" x14ac:dyDescent="0.25">
      <c r="A79" s="2" t="s">
        <v>72</v>
      </c>
      <c r="B79" s="10">
        <f t="shared" si="15"/>
        <v>0</v>
      </c>
      <c r="C79" s="10">
        <f>SUM(C80:C81)</f>
        <v>0</v>
      </c>
      <c r="D79" s="10">
        <f t="shared" ref="D79:N79" si="16">SUM(D80:D81)</f>
        <v>0</v>
      </c>
      <c r="E79" s="10">
        <f t="shared" si="16"/>
        <v>0</v>
      </c>
      <c r="F79" s="10">
        <f t="shared" si="16"/>
        <v>0</v>
      </c>
      <c r="G79" s="10">
        <f t="shared" si="16"/>
        <v>0</v>
      </c>
      <c r="H79" s="10">
        <f t="shared" si="16"/>
        <v>0</v>
      </c>
      <c r="I79" s="10">
        <f t="shared" si="16"/>
        <v>0</v>
      </c>
      <c r="J79" s="10">
        <f t="shared" si="16"/>
        <v>0</v>
      </c>
      <c r="K79" s="10">
        <f t="shared" si="16"/>
        <v>0</v>
      </c>
      <c r="L79" s="10">
        <f t="shared" si="16"/>
        <v>0</v>
      </c>
      <c r="M79" s="10">
        <f t="shared" si="16"/>
        <v>0</v>
      </c>
      <c r="N79" s="10">
        <f t="shared" si="16"/>
        <v>0</v>
      </c>
    </row>
    <row r="80" spans="1:14" s="8" customFormat="1" ht="30" x14ac:dyDescent="0.25">
      <c r="A80" s="3" t="s">
        <v>73</v>
      </c>
      <c r="B80" s="12">
        <f t="shared" si="15"/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</row>
    <row r="81" spans="1:14" s="8" customFormat="1" ht="30" x14ac:dyDescent="0.25">
      <c r="A81" s="3" t="s">
        <v>74</v>
      </c>
      <c r="B81" s="12">
        <f t="shared" si="15"/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</row>
    <row r="82" spans="1:14" s="23" customFormat="1" ht="30" x14ac:dyDescent="0.25">
      <c r="A82" s="2" t="s">
        <v>75</v>
      </c>
      <c r="B82" s="10">
        <f t="shared" si="15"/>
        <v>0</v>
      </c>
      <c r="C82" s="10">
        <f>SUM(C83)</f>
        <v>0</v>
      </c>
      <c r="D82" s="10">
        <f t="shared" ref="D82:N82" si="17">SUM(D83)</f>
        <v>0</v>
      </c>
      <c r="E82" s="10">
        <f t="shared" si="17"/>
        <v>0</v>
      </c>
      <c r="F82" s="10">
        <f t="shared" si="17"/>
        <v>0</v>
      </c>
      <c r="G82" s="10">
        <f t="shared" si="17"/>
        <v>0</v>
      </c>
      <c r="H82" s="10">
        <f t="shared" si="17"/>
        <v>0</v>
      </c>
      <c r="I82" s="10">
        <f t="shared" si="17"/>
        <v>0</v>
      </c>
      <c r="J82" s="10">
        <f t="shared" si="17"/>
        <v>0</v>
      </c>
      <c r="K82" s="10">
        <f t="shared" si="17"/>
        <v>0</v>
      </c>
      <c r="L82" s="10">
        <f t="shared" si="17"/>
        <v>0</v>
      </c>
      <c r="M82" s="10">
        <f t="shared" si="17"/>
        <v>0</v>
      </c>
      <c r="N82" s="10">
        <f t="shared" si="17"/>
        <v>0</v>
      </c>
    </row>
    <row r="83" spans="1:14" s="8" customFormat="1" ht="30" x14ac:dyDescent="0.25">
      <c r="A83" s="3" t="s">
        <v>76</v>
      </c>
      <c r="B83" s="12">
        <f t="shared" si="15"/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</row>
    <row r="84" spans="1:14" s="8" customFormat="1" x14ac:dyDescent="0.25">
      <c r="A84" s="4" t="s">
        <v>77</v>
      </c>
      <c r="B84" s="16">
        <f>SUM(C84:N84)</f>
        <v>0</v>
      </c>
      <c r="C84" s="16">
        <f>C75</f>
        <v>0</v>
      </c>
      <c r="D84" s="16">
        <f t="shared" ref="D84:N84" si="18">D75</f>
        <v>0</v>
      </c>
      <c r="E84" s="16">
        <f t="shared" si="18"/>
        <v>0</v>
      </c>
      <c r="F84" s="16">
        <f t="shared" si="18"/>
        <v>0</v>
      </c>
      <c r="G84" s="16">
        <f t="shared" si="18"/>
        <v>0</v>
      </c>
      <c r="H84" s="16">
        <f t="shared" si="18"/>
        <v>0</v>
      </c>
      <c r="I84" s="16">
        <f t="shared" si="18"/>
        <v>0</v>
      </c>
      <c r="J84" s="16">
        <f t="shared" si="18"/>
        <v>0</v>
      </c>
      <c r="K84" s="16">
        <f t="shared" si="18"/>
        <v>0</v>
      </c>
      <c r="L84" s="16">
        <f t="shared" si="18"/>
        <v>0</v>
      </c>
      <c r="M84" s="16">
        <f t="shared" si="18"/>
        <v>0</v>
      </c>
      <c r="N84" s="16">
        <f t="shared" si="18"/>
        <v>0</v>
      </c>
    </row>
    <row r="85" spans="1:14" s="8" customFormat="1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s="8" customFormat="1" ht="31.5" x14ac:dyDescent="0.25">
      <c r="A86" s="5" t="s">
        <v>78</v>
      </c>
      <c r="B86" s="17">
        <f>SUM(C86:N86)</f>
        <v>67138994.730000004</v>
      </c>
      <c r="C86" s="18">
        <f>C73+C84</f>
        <v>3228538.91</v>
      </c>
      <c r="D86" s="18">
        <f t="shared" ref="D86:N86" si="19">D73+D84</f>
        <v>3305099.9899999998</v>
      </c>
      <c r="E86" s="18">
        <f t="shared" si="19"/>
        <v>4927853.41</v>
      </c>
      <c r="F86" s="18">
        <f t="shared" si="19"/>
        <v>5245989.8600000003</v>
      </c>
      <c r="G86" s="18">
        <f t="shared" si="19"/>
        <v>5697012.8399999999</v>
      </c>
      <c r="H86" s="18">
        <f t="shared" si="19"/>
        <v>5224529.62</v>
      </c>
      <c r="I86" s="18">
        <f t="shared" si="19"/>
        <v>2718486.23</v>
      </c>
      <c r="J86" s="18">
        <f t="shared" si="19"/>
        <v>10402804.950000001</v>
      </c>
      <c r="K86" s="18">
        <f t="shared" si="19"/>
        <v>1613156.19</v>
      </c>
      <c r="L86" s="18">
        <f t="shared" si="19"/>
        <v>13563885.170000002</v>
      </c>
      <c r="M86" s="18">
        <f t="shared" si="19"/>
        <v>11211637.559999999</v>
      </c>
      <c r="N86" s="18">
        <f t="shared" si="19"/>
        <v>0</v>
      </c>
    </row>
    <row r="87" spans="1:14" x14ac:dyDescent="0.25">
      <c r="A87" t="s">
        <v>102</v>
      </c>
    </row>
    <row r="88" spans="1:14" x14ac:dyDescent="0.25">
      <c r="A88" t="s">
        <v>110</v>
      </c>
    </row>
    <row r="89" spans="1:14" x14ac:dyDescent="0.25">
      <c r="A89" t="s">
        <v>111</v>
      </c>
    </row>
    <row r="92" spans="1:14" x14ac:dyDescent="0.25">
      <c r="A92" s="25" t="s">
        <v>99</v>
      </c>
      <c r="B92" s="25"/>
      <c r="C92" s="25"/>
      <c r="D92" s="13"/>
      <c r="E92" s="13"/>
      <c r="F92" s="13"/>
      <c r="G92" s="14"/>
      <c r="H92" s="14"/>
      <c r="I92" s="29" t="s">
        <v>100</v>
      </c>
      <c r="J92" s="29"/>
      <c r="K92" s="29"/>
      <c r="L92" s="29"/>
      <c r="M92" s="29"/>
      <c r="N92" s="29"/>
    </row>
    <row r="93" spans="1:14" x14ac:dyDescent="0.25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x14ac:dyDescent="0.25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</row>
    <row r="95" spans="1:14" x14ac:dyDescent="0.25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</row>
    <row r="96" spans="1:14" x14ac:dyDescent="0.25">
      <c r="A96" s="30" t="s">
        <v>108</v>
      </c>
      <c r="B96" s="30"/>
      <c r="C96" s="30"/>
      <c r="D96" s="13"/>
      <c r="E96" s="13"/>
      <c r="F96" s="13"/>
      <c r="G96" s="13"/>
      <c r="H96" s="15"/>
      <c r="I96" s="31" t="s">
        <v>104</v>
      </c>
      <c r="J96" s="31"/>
      <c r="K96" s="31"/>
      <c r="L96" s="31"/>
      <c r="M96" s="31"/>
      <c r="N96" s="31"/>
    </row>
    <row r="97" spans="1:14" x14ac:dyDescent="0.25">
      <c r="A97" s="25" t="s">
        <v>109</v>
      </c>
      <c r="B97" s="25"/>
      <c r="C97" s="25"/>
      <c r="D97" s="13"/>
      <c r="E97" s="13"/>
      <c r="F97" s="13"/>
      <c r="G97" s="13"/>
      <c r="H97" s="14"/>
      <c r="I97" s="29" t="s">
        <v>103</v>
      </c>
      <c r="J97" s="29"/>
      <c r="K97" s="29"/>
      <c r="L97" s="29"/>
      <c r="M97" s="29"/>
      <c r="N97" s="29"/>
    </row>
    <row r="98" spans="1:14" x14ac:dyDescent="0.25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x14ac:dyDescent="0.25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x14ac:dyDescent="0.25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x14ac:dyDescent="0.25">
      <c r="A101" s="25" t="s">
        <v>101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1:14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1:14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</row>
    <row r="104" spans="1:14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</row>
    <row r="105" spans="1:14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</row>
    <row r="106" spans="1:14" x14ac:dyDescent="0.25">
      <c r="A106" s="30" t="s">
        <v>105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</row>
    <row r="107" spans="1:14" x14ac:dyDescent="0.25">
      <c r="A107" s="25" t="s">
        <v>106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</row>
  </sheetData>
  <mergeCells count="18">
    <mergeCell ref="A103:N103"/>
    <mergeCell ref="A104:N104"/>
    <mergeCell ref="A105:N105"/>
    <mergeCell ref="A106:N106"/>
    <mergeCell ref="A107:N107"/>
    <mergeCell ref="A102:N102"/>
    <mergeCell ref="A1:N1"/>
    <mergeCell ref="A2:N2"/>
    <mergeCell ref="A3:N3"/>
    <mergeCell ref="A4:N4"/>
    <mergeCell ref="A5:N5"/>
    <mergeCell ref="A92:C92"/>
    <mergeCell ref="I92:N92"/>
    <mergeCell ref="A96:C96"/>
    <mergeCell ref="I96:N96"/>
    <mergeCell ref="A97:C97"/>
    <mergeCell ref="I97:N97"/>
    <mergeCell ref="A101:N101"/>
  </mergeCells>
  <printOptions horizontalCentered="1"/>
  <pageMargins left="0.19685039370078741" right="0.19685039370078741" top="0.59055118110236227" bottom="0.59055118110236227" header="0" footer="0.31496062992125984"/>
  <pageSetup paperSize="5" scale="82" fitToHeight="0" orientation="landscape" r:id="rId1"/>
  <rowBreaks count="1" manualBreakCount="1">
    <brk id="74" max="1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CF19B9-6B89-418B-BF05-063CDC6AF717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2d04cea9-71fa-4335-8898-8833239d808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(2021-11)</vt:lpstr>
      <vt:lpstr>'Plantilla Ejecución (2021-11)'!Área_de_impresión</vt:lpstr>
      <vt:lpstr>'Plantilla Ejecución (2021-11)'!Títulos_a_imprimir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DOCUMENTACION B</cp:lastModifiedBy>
  <cp:lastPrinted>2021-12-17T15:58:24Z</cp:lastPrinted>
  <dcterms:created xsi:type="dcterms:W3CDTF">2018-04-17T18:57:16Z</dcterms:created>
  <dcterms:modified xsi:type="dcterms:W3CDTF">2022-01-04T17:00:08Z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